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4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SPA" sheetId="1" r:id="rId4"/>
    <sheet state="visible" name="Pump Head 60hz" sheetId="2" r:id="rId5"/>
    <sheet state="visible" name="Pump + Suction Head 40-60hz" sheetId="3" r:id="rId6"/>
    <sheet state="visible" name="Pump + Suction Head 30-60hz" sheetId="4" r:id="rId7"/>
    <sheet state="visible" name="Pump Efficiency" sheetId="5" r:id="rId8"/>
  </sheets>
  <definedNames/>
  <calcPr/>
  <extLst>
    <ext uri="GoogleSheetsCustomDataVersion2">
      <go:sheetsCustomData xmlns:go="http://customooxmlschemas.google.com/" r:id="rId9" roundtripDataChecksum="JO+P335FeRidSJby2+RiQl1Vbd6f6LrAOzlh9U9v8M4="/>
    </ext>
  </extLst>
</workbook>
</file>

<file path=xl/sharedStrings.xml><?xml version="1.0" encoding="utf-8"?>
<sst xmlns="http://schemas.openxmlformats.org/spreadsheetml/2006/main" count="71" uniqueCount="62">
  <si>
    <t>Variable Speed Pump Analysis (VSPAnalysis) - for applications with positive or negative suction pressure</t>
  </si>
  <si>
    <t>Joe Evans, Ph.D   3/17/2015</t>
  </si>
  <si>
    <t>http://www.PumpEd101.com</t>
  </si>
  <si>
    <t>http://www.PumpTechnw.com</t>
  </si>
  <si>
    <t>Follow the steps below to view the operating characteristics of a centrifugal pump with +/- suction pressure under VFD control.</t>
  </si>
  <si>
    <r>
      <rPr>
        <rFont val="Arial"/>
        <b/>
        <color rgb="FFFF0000"/>
        <sz val="10.0"/>
      </rPr>
      <t>1)</t>
    </r>
    <r>
      <rPr>
        <rFont val="Arial"/>
        <b val="0"/>
        <color rgb="FFFF0000"/>
        <sz val="10.0"/>
      </rPr>
      <t xml:space="preserve">  Enter the pump description in the yellow box to the right.</t>
    </r>
  </si>
  <si>
    <t>Cornell 5RB 1780 RPM 13.5" Trim</t>
  </si>
  <si>
    <r>
      <rPr>
        <rFont val="Calibri"/>
        <color theme="1"/>
      </rPr>
      <t xml:space="preserve">ENTER RPM IN CELL </t>
    </r>
    <r>
      <rPr>
        <rFont val="Arial"/>
        <color rgb="FFFF0000"/>
        <sz val="10.0"/>
      </rPr>
      <t>B22</t>
    </r>
  </si>
  <si>
    <r>
      <rPr>
        <rFont val="Arial"/>
        <b/>
        <color rgb="FFFF0000"/>
        <sz val="10.0"/>
      </rPr>
      <t>2)</t>
    </r>
    <r>
      <rPr>
        <rFont val="Arial"/>
        <b val="0"/>
        <color rgb="FFFF0000"/>
        <sz val="10.0"/>
      </rPr>
      <t xml:space="preserve">  Enter eight 60 hertz flows In </t>
    </r>
    <r>
      <rPr>
        <rFont val="Arial"/>
        <b val="0"/>
        <color rgb="FFFF0000"/>
        <sz val="10.0"/>
      </rPr>
      <t>Q1 - Q8</t>
    </r>
    <r>
      <rPr>
        <rFont val="Arial"/>
        <b val="0"/>
        <color rgb="FFFF0000"/>
        <sz val="10.0"/>
      </rPr>
      <t xml:space="preserve"> </t>
    </r>
  </si>
  <si>
    <t>Q1</t>
  </si>
  <si>
    <t>Q2</t>
  </si>
  <si>
    <t>Q3</t>
  </si>
  <si>
    <t>Q4</t>
  </si>
  <si>
    <t>Q5</t>
  </si>
  <si>
    <t>Q6</t>
  </si>
  <si>
    <t>Q7</t>
  </si>
  <si>
    <t>Q8</t>
  </si>
  <si>
    <r>
      <rPr>
        <rFont val="Arial"/>
        <color theme="0"/>
        <sz val="10.0"/>
      </rPr>
      <t>2)</t>
    </r>
    <r>
      <rPr>
        <rFont val="Arial"/>
        <color theme="1"/>
        <sz val="10.0"/>
      </rPr>
      <t xml:space="preserve">  (For fewer than eight points, enter the last value multiple</t>
    </r>
  </si>
  <si>
    <t xml:space="preserve">     times.  Do the same for steps 3 &amp; 4).</t>
  </si>
  <si>
    <r>
      <rPr>
        <rFont val="Arial"/>
        <b/>
        <color rgb="FFFF0000"/>
        <sz val="10.0"/>
      </rPr>
      <t>3)</t>
    </r>
    <r>
      <rPr>
        <rFont val="Arial"/>
        <color theme="1"/>
        <sz val="10.0"/>
      </rPr>
      <t xml:space="preserve">  Enter the corresponding heads (in ft) in </t>
    </r>
    <r>
      <rPr>
        <rFont val="Arial"/>
        <color rgb="FFFF0000"/>
        <sz val="10.0"/>
      </rPr>
      <t>H1 - H8</t>
    </r>
  </si>
  <si>
    <t>H1</t>
  </si>
  <si>
    <t>H2</t>
  </si>
  <si>
    <t>H3</t>
  </si>
  <si>
    <t>H4</t>
  </si>
  <si>
    <t>H5</t>
  </si>
  <si>
    <t>H6</t>
  </si>
  <si>
    <t>H7</t>
  </si>
  <si>
    <t>H8</t>
  </si>
  <si>
    <r>
      <rPr>
        <rFont val="Arial"/>
        <color theme="1"/>
        <sz val="10.0"/>
      </rPr>
      <t xml:space="preserve">     that correspond to the flows in </t>
    </r>
    <r>
      <rPr>
        <rFont val="Arial"/>
        <color rgb="FFFF0000"/>
        <sz val="10.0"/>
      </rPr>
      <t>Q1 - Q8.</t>
    </r>
  </si>
  <si>
    <t xml:space="preserve">     Calculated Total Head (Pump Head + Suction Head)</t>
  </si>
  <si>
    <r>
      <rPr>
        <rFont val="Arial"/>
        <b/>
        <color rgb="FFFF0000"/>
        <sz val="10.0"/>
      </rPr>
      <t>4)</t>
    </r>
    <r>
      <rPr>
        <rFont val="Arial"/>
        <b val="0"/>
        <color rgb="FFFF0000"/>
        <sz val="10.0"/>
      </rPr>
      <t xml:space="preserve">  Enter the pump's hydraulic efficiencies (.xx) in </t>
    </r>
    <r>
      <rPr>
        <rFont val="Arial"/>
        <b val="0"/>
        <color rgb="FFFF0000"/>
        <sz val="10.0"/>
      </rPr>
      <t>Ef 1 - Ef 8</t>
    </r>
  </si>
  <si>
    <t>Ef 1</t>
  </si>
  <si>
    <t>Ef 2</t>
  </si>
  <si>
    <t>Ef 3</t>
  </si>
  <si>
    <t>Ef 4</t>
  </si>
  <si>
    <t>Ef 5</t>
  </si>
  <si>
    <t>Ef 6</t>
  </si>
  <si>
    <t>Ef 7</t>
  </si>
  <si>
    <t>Ef 8</t>
  </si>
  <si>
    <r>
      <rPr>
        <rFont val="Arial"/>
        <color theme="1"/>
        <sz val="10.0"/>
      </rPr>
      <t xml:space="preserve">     that correspond to the flows in </t>
    </r>
    <r>
      <rPr>
        <rFont val="Arial"/>
        <color rgb="FFFF0000"/>
        <sz val="10.0"/>
      </rPr>
      <t>Q1 - Q8</t>
    </r>
    <r>
      <rPr>
        <rFont val="Arial"/>
        <color theme="1"/>
        <sz val="10.0"/>
      </rPr>
      <t>.</t>
    </r>
  </si>
  <si>
    <r>
      <rPr>
        <rFont val="Arial"/>
        <b/>
        <color rgb="FFFF0000"/>
        <sz val="10.0"/>
      </rPr>
      <t>5)</t>
    </r>
    <r>
      <rPr>
        <rFont val="Arial"/>
        <color theme="1"/>
        <sz val="10.0"/>
      </rPr>
      <t xml:space="preserve">  Enter the pump's suction pressure in feet in cell </t>
    </r>
    <r>
      <rPr>
        <rFont val="Arial"/>
        <color rgb="FFFF0000"/>
        <sz val="10.0"/>
      </rPr>
      <t>Ps</t>
    </r>
  </si>
  <si>
    <t>Ps</t>
  </si>
  <si>
    <t xml:space="preserve">     If it is negative, enter -xx.</t>
  </si>
  <si>
    <r>
      <rPr>
        <rFont val="Arial"/>
        <b/>
        <color rgb="FFFF0000"/>
        <sz val="10.0"/>
      </rPr>
      <t>6)</t>
    </r>
    <r>
      <rPr>
        <rFont val="Arial"/>
        <b val="0"/>
        <color rgb="FFFF0000"/>
        <sz val="10.0"/>
      </rPr>
      <t xml:space="preserve">  To plot a system or constant pressure curve, enter the</t>
    </r>
  </si>
  <si>
    <t>SH1</t>
  </si>
  <si>
    <t>SH2</t>
  </si>
  <si>
    <t>SH3</t>
  </si>
  <si>
    <t>SH4</t>
  </si>
  <si>
    <t>SH5</t>
  </si>
  <si>
    <t>SH6</t>
  </si>
  <si>
    <t>SH7</t>
  </si>
  <si>
    <t>SH8</t>
  </si>
  <si>
    <r>
      <rPr>
        <rFont val="Arial"/>
        <color theme="1"/>
        <sz val="10.0"/>
      </rPr>
      <t xml:space="preserve">     system heads (in ft) in </t>
    </r>
    <r>
      <rPr>
        <rFont val="Arial"/>
        <color rgb="FFFF0000"/>
        <sz val="10.0"/>
      </rPr>
      <t xml:space="preserve">SH1 - SH8 </t>
    </r>
    <r>
      <rPr>
        <rFont val="Arial"/>
        <color theme="1"/>
        <sz val="10.0"/>
      </rPr>
      <t>that correspond to the</t>
    </r>
  </si>
  <si>
    <r>
      <rPr>
        <rFont val="Arial"/>
        <color theme="1"/>
        <sz val="10.0"/>
      </rPr>
      <t xml:space="preserve">     flows in </t>
    </r>
    <r>
      <rPr>
        <rFont val="Arial"/>
        <color rgb="FFFF0000"/>
        <sz val="10.0"/>
      </rPr>
      <t>Q1 - Q8</t>
    </r>
    <r>
      <rPr>
        <rFont val="Arial"/>
        <color theme="1"/>
        <sz val="10.0"/>
      </rPr>
      <t xml:space="preserve">. </t>
    </r>
  </si>
  <si>
    <t>HP Calculations</t>
  </si>
  <si>
    <t>60hz calculated from data input</t>
  </si>
  <si>
    <t>kW / 1000 gal Calculations</t>
  </si>
  <si>
    <t>$$ / 1000 gal Calculations</t>
  </si>
  <si>
    <t>System Curve Flow</t>
  </si>
  <si>
    <t>System Curve Head</t>
  </si>
  <si>
    <t>% Eff</t>
  </si>
  <si>
    <t>System Curve BHP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</si>
</sst>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00"/>
  </numFmts>
  <fonts count="11">
    <font>
      <sz val="10.0"/>
      <color rgb="FF000000"/>
      <name val="Calibri"/>
      <scheme val="minor"/>
    </font>
    <font>
      <b/>
      <sz val="12.0"/>
      <color rgb="FF0000FF"/>
      <name val="Arial"/>
    </font>
    <font>
      <sz val="10.0"/>
      <color rgb="FF0000FF"/>
      <name val="Arial"/>
    </font>
    <font>
      <u/>
      <sz val="10.0"/>
      <color rgb="FF0000FF"/>
      <name val="Arial"/>
    </font>
    <font>
      <sz val="10.0"/>
      <color rgb="FF000080"/>
      <name val="Arial"/>
    </font>
    <font>
      <sz val="10.0"/>
      <color theme="1"/>
      <name val="Arial"/>
    </font>
    <font>
      <b/>
      <sz val="10.0"/>
      <color rgb="FFFF0000"/>
      <name val="Arial"/>
    </font>
    <font>
      <color theme="1"/>
      <name val="Calibri"/>
      <scheme val="minor"/>
    </font>
    <font>
      <sz val="10.0"/>
      <color rgb="FFFF0000"/>
      <name val="Arial"/>
    </font>
    <font>
      <b/>
      <sz val="10.0"/>
      <color theme="1"/>
      <name val="Arial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center"/>
    </xf>
    <xf borderId="0" fillId="0" fontId="6" numFmtId="0" xfId="0" applyFont="1"/>
    <xf borderId="1" fillId="2" fontId="5" numFmtId="0" xfId="0" applyAlignment="1" applyBorder="1" applyFill="1" applyFont="1">
      <alignment horizontal="left"/>
    </xf>
    <xf borderId="2" fillId="2" fontId="5" numFmtId="0" xfId="0" applyAlignment="1" applyBorder="1" applyFont="1">
      <alignment horizontal="center"/>
    </xf>
    <xf borderId="3" fillId="2" fontId="5" numFmtId="0" xfId="0" applyAlignment="1" applyBorder="1" applyFont="1">
      <alignment horizontal="center"/>
    </xf>
    <xf borderId="0" fillId="0" fontId="7" numFmtId="0" xfId="0" applyFont="1"/>
    <xf borderId="0" fillId="0" fontId="8" numFmtId="1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0" fillId="0" fontId="5" numFmtId="0" xfId="0" applyFont="1"/>
    <xf borderId="4" fillId="2" fontId="5" numFmtId="1" xfId="0" applyAlignment="1" applyBorder="1" applyFont="1" applyNumberFormat="1">
      <alignment horizontal="center"/>
    </xf>
    <xf borderId="5" fillId="3" fontId="5" numFmtId="1" xfId="0" applyAlignment="1" applyBorder="1" applyFill="1" applyFont="1" applyNumberFormat="1">
      <alignment horizontal="center"/>
    </xf>
    <xf borderId="5" fillId="4" fontId="5" numFmtId="0" xfId="0" applyBorder="1" applyFill="1" applyFont="1"/>
    <xf borderId="0" fillId="0" fontId="5" numFmtId="1" xfId="0" applyAlignment="1" applyFont="1" applyNumberFormat="1">
      <alignment horizontal="center"/>
    </xf>
    <xf borderId="5" fillId="2" fontId="5" numFmtId="1" xfId="0" applyBorder="1" applyFont="1" applyNumberFormat="1"/>
    <xf borderId="0" fillId="0" fontId="5" numFmtId="164" xfId="0" applyFont="1" applyNumberFormat="1"/>
    <xf borderId="4" fillId="0" fontId="5" numFmtId="1" xfId="0" applyAlignment="1" applyBorder="1" applyFont="1" applyNumberFormat="1">
      <alignment horizontal="center"/>
    </xf>
    <xf borderId="0" fillId="0" fontId="5" numFmtId="1" xfId="0" applyFont="1" applyNumberFormat="1"/>
    <xf borderId="4" fillId="2" fontId="5" numFmtId="2" xfId="0" applyAlignment="1" applyBorder="1" applyFont="1" applyNumberFormat="1">
      <alignment horizontal="center"/>
    </xf>
    <xf borderId="4" fillId="2" fontId="5" numFmtId="1" xfId="0" applyAlignment="1" applyBorder="1" applyFont="1" applyNumberFormat="1">
      <alignment readingOrder="0"/>
    </xf>
    <xf borderId="0" fillId="0" fontId="5" numFmtId="2" xfId="0" applyFont="1" applyNumberFormat="1"/>
    <xf borderId="4" fillId="2" fontId="5" numFmtId="0" xfId="0" applyAlignment="1" applyBorder="1" applyFont="1">
      <alignment horizontal="center"/>
    </xf>
    <xf borderId="0" fillId="0" fontId="9" numFmtId="0" xfId="0" applyFont="1"/>
    <xf borderId="5" fillId="4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0" fillId="0" fontId="5" numFmtId="0" xfId="0" applyAlignment="1" applyFont="1">
      <alignment horizontal="left"/>
    </xf>
    <xf borderId="5" fillId="4" fontId="5" numFmtId="1" xfId="0" applyBorder="1" applyFont="1" applyNumberFormat="1"/>
    <xf borderId="0" fillId="0" fontId="5" numFmtId="2" xfId="0" applyAlignment="1" applyFont="1" applyNumberFormat="1">
      <alignment horizontal="right"/>
    </xf>
    <xf borderId="0" fillId="0" fontId="5" numFmtId="165" xfId="0" applyFont="1" applyNumberFormat="1"/>
    <xf borderId="0" fillId="0" fontId="10" numFmtId="9" xfId="0" applyFont="1" applyNumberFormat="1"/>
    <xf borderId="0" fillId="0" fontId="5" numFmtId="9" xfId="0" applyFont="1" applyNumberFormat="1"/>
    <xf borderId="5" fillId="4" fontId="5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chartsheet" Target="chart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Head</a:t>
            </a:r>
          </a:p>
        </c:rich>
      </c:tx>
      <c:layout>
        <c:manualLayout>
          <c:xMode val="edge"/>
          <c:yMode val="edge"/>
          <c:x val="0.44804793886058353"/>
          <c:y val="0.03262640830366406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32"/>
          <c:w val="0.7971014492753623"/>
          <c:h val="0.7650897226753741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VSPA!$P$17:$W$17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549596"/>
        <c:axId val="1215002390"/>
      </c:scatterChart>
      <c:valAx>
        <c:axId val="2255495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215002390"/>
      </c:valAx>
      <c:valAx>
        <c:axId val="12150023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225549596"/>
      </c:valAx>
    </c:plotArea>
    <c:legend>
      <c:legendPos val="r"/>
      <c:layout>
        <c:manualLayout>
          <c:xMode val="edge"/>
          <c:yMode val="edge"/>
          <c:x val="0.8796183824012545"/>
          <c:y val="0.3654159869494322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&amp; Suction Head vs System Head</a:t>
            </a:r>
          </a:p>
        </c:rich>
      </c:tx>
      <c:layout>
        <c:manualLayout>
          <c:xMode val="edge"/>
          <c:yMode val="edge"/>
          <c:x val="0.3304008800370545"/>
          <c:y val="0.03262640830366406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3"/>
          <c:w val="0.7971014492753623"/>
          <c:h val="0.7650897226753739"/>
        </c:manualLayout>
      </c:layout>
      <c:scatterChart>
        <c:scatterStyle val="lineMarker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VSPA!$P$19:$W$19</c:f>
              <c:numCache/>
            </c:numRef>
          </c:yVal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VSPA!$P$28:$W$28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729835"/>
        <c:axId val="190034843"/>
      </c:scatterChart>
      <c:valAx>
        <c:axId val="14147298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90034843"/>
      </c:valAx>
      <c:valAx>
        <c:axId val="1900348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414729835"/>
      </c:valAx>
    </c:plotArea>
    <c:legend>
      <c:legendPos val="r"/>
      <c:layout>
        <c:manualLayout>
          <c:xMode val="edge"/>
          <c:yMode val="edge"/>
          <c:x val="0.8796183824012545"/>
          <c:y val="0.3654159869494321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&amp; Suction Head vs System Head</a:t>
            </a:r>
          </a:p>
        </c:rich>
      </c:tx>
      <c:layout>
        <c:manualLayout>
          <c:xMode val="edge"/>
          <c:yMode val="edge"/>
          <c:x val="0.3304008800370546"/>
          <c:y val="0.03262640830366406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32"/>
          <c:w val="0.7971014492753623"/>
          <c:h val="0.7650897226753741"/>
        </c:manualLayout>
      </c:layout>
      <c:scatterChart>
        <c:scatterStyle val="lineMarker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VSPA!$P$19:$W$19</c:f>
              <c:numCache/>
            </c:numRef>
          </c:yVal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VSPA!$P$28:$W$28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86980"/>
        <c:axId val="1619164614"/>
      </c:scatterChart>
      <c:valAx>
        <c:axId val="6628869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619164614"/>
      </c:valAx>
      <c:valAx>
        <c:axId val="16191646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662886980"/>
      </c:valAx>
    </c:plotArea>
    <c:legend>
      <c:legendPos val="r"/>
      <c:layout>
        <c:manualLayout>
          <c:xMode val="edge"/>
          <c:yMode val="edge"/>
          <c:x val="0.8796183824012545"/>
          <c:y val="0.3654159869494322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rPr b="1" i="0" sz="1200">
                <a:solidFill>
                  <a:srgbClr val="000000"/>
                </a:solidFill>
                <a:latin typeface="Arial"/>
              </a:rPr>
              <a:t>Pump Hydraulic Efficiency vs System Head</a:t>
            </a:r>
          </a:p>
        </c:rich>
      </c:tx>
      <c:layout>
        <c:manualLayout>
          <c:xMode val="edge"/>
          <c:yMode val="edge"/>
          <c:x val="0.36863619472315134"/>
          <c:y val="0.032626427406199046"/>
        </c:manualLayout>
      </c:layout>
      <c:overlay val="0"/>
    </c:title>
    <c:plotArea>
      <c:layout>
        <c:manualLayout>
          <c:xMode val="edge"/>
          <c:yMode val="edge"/>
          <c:x val="0.07469342251950951"/>
          <c:y val="0.11256117455138732"/>
          <c:w val="0.7971014492753623"/>
          <c:h val="0.7650897226753741"/>
        </c:manualLayout>
      </c:layout>
      <c:scatterChart>
        <c:scatterStyle val="lineMarker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VSPA!$P$19:$W$19</c:f>
              <c:numCache/>
            </c:numRef>
          </c:yVal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VSPA!$P$13:$W$13</c:f>
            </c:numRef>
          </c:xVal>
          <c:yVal>
            <c:numRef>
              <c:f>VSPA!$P$28:$W$28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99028"/>
        <c:axId val="1844828227"/>
      </c:scatterChart>
      <c:valAx>
        <c:axId val="9067990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35674470457079"/>
              <c:y val="0.92822185970636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844828227"/>
      </c:valAx>
      <c:valAx>
        <c:axId val="18448282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2263099219621001"/>
              <c:y val="0.4290375203915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906799028"/>
      </c:valAx>
    </c:plotArea>
    <c:legend>
      <c:legendPos val="r"/>
      <c:layout>
        <c:manualLayout>
          <c:xMode val="edge"/>
          <c:yMode val="edge"/>
          <c:x val="0.8796183824012545"/>
          <c:y val="0.3654159869494322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161925</xdr:colOff>
      <xdr:row>3</xdr:row>
      <xdr:rowOff>76200</xdr:rowOff>
    </xdr:from>
    <xdr:ext cx="1352550" cy="42862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201299158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4253350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34890439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24708717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umped101.com/" TargetMode="External"/><Relationship Id="rId2" Type="http://schemas.openxmlformats.org/officeDocument/2006/relationships/hyperlink" Target="http://www.pumptechnw.com/" TargetMode="External"/><Relationship Id="rId3" Type="http://schemas.openxmlformats.org/officeDocument/2006/relationships/hyperlink" Target="http://www.pumped101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6" width="1.71"/>
    <col customWidth="1" min="7" max="7" width="6.71"/>
    <col customWidth="1" min="8" max="8" width="8.71"/>
    <col customWidth="1" min="9" max="41" width="6.71"/>
    <col customWidth="1" min="42" max="43" width="7.71"/>
    <col customWidth="1" min="44" max="50" width="8.71"/>
  </cols>
  <sheetData>
    <row r="1" ht="12.75" customHeight="1"/>
    <row r="2" ht="12.75" customHeight="1"/>
    <row r="3" ht="12.75" customHeight="1">
      <c r="H3" s="1" t="s">
        <v>0</v>
      </c>
    </row>
    <row r="4" ht="12.75" customHeight="1"/>
    <row r="5" ht="12.75" customHeight="1">
      <c r="H5" s="2" t="s">
        <v>1</v>
      </c>
      <c r="L5" s="3" t="s">
        <v>2</v>
      </c>
      <c r="M5" s="3"/>
      <c r="N5" s="3"/>
      <c r="O5" s="3"/>
      <c r="P5" s="3" t="s">
        <v>3</v>
      </c>
      <c r="Q5" s="3"/>
      <c r="R5" s="3"/>
      <c r="S5" s="3"/>
    </row>
    <row r="6" ht="12.75" customHeight="1">
      <c r="H6" s="4"/>
    </row>
    <row r="7" ht="12.75" customHeight="1"/>
    <row r="8" ht="12.75" customHeight="1">
      <c r="B8" s="4"/>
      <c r="H8" s="2" t="s">
        <v>4</v>
      </c>
      <c r="P8" s="5"/>
      <c r="Q8" s="5"/>
      <c r="R8" s="5"/>
      <c r="S8" s="5"/>
      <c r="T8" s="5"/>
      <c r="U8" s="5"/>
      <c r="V8" s="5"/>
      <c r="W8" s="5"/>
    </row>
    <row r="9" ht="12.75" customHeight="1">
      <c r="B9" s="6"/>
      <c r="I9" s="6"/>
    </row>
    <row r="10" ht="12.75" customHeight="1">
      <c r="B10" s="6"/>
      <c r="H10" s="6" t="s">
        <v>5</v>
      </c>
      <c r="I10" s="6"/>
      <c r="P10" s="7" t="s">
        <v>6</v>
      </c>
      <c r="Q10" s="8"/>
      <c r="R10" s="8"/>
      <c r="S10" s="8"/>
      <c r="T10" s="8"/>
      <c r="U10" s="8"/>
      <c r="V10" s="8"/>
      <c r="W10" s="9"/>
    </row>
    <row r="11" ht="12.75" customHeight="1">
      <c r="B11" s="6"/>
      <c r="I11" s="6"/>
    </row>
    <row r="12" ht="12.75" customHeight="1">
      <c r="B12" s="10" t="s">
        <v>7</v>
      </c>
      <c r="H12" s="6" t="s">
        <v>8</v>
      </c>
      <c r="P12" s="11" t="s">
        <v>9</v>
      </c>
      <c r="Q12" s="11" t="s">
        <v>10</v>
      </c>
      <c r="R12" s="11" t="s">
        <v>11</v>
      </c>
      <c r="S12" s="11" t="s">
        <v>12</v>
      </c>
      <c r="T12" s="12" t="s">
        <v>13</v>
      </c>
      <c r="U12" s="12" t="s">
        <v>14</v>
      </c>
      <c r="V12" s="12" t="s">
        <v>15</v>
      </c>
      <c r="W12" s="12" t="s">
        <v>16</v>
      </c>
    </row>
    <row r="13" ht="12.75" customHeight="1">
      <c r="H13" s="13" t="s">
        <v>17</v>
      </c>
      <c r="P13" s="14">
        <v>500.0</v>
      </c>
      <c r="Q13" s="14">
        <v>750.0</v>
      </c>
      <c r="R13" s="14">
        <v>1000.0</v>
      </c>
      <c r="S13" s="14">
        <v>1250.0</v>
      </c>
      <c r="T13" s="14">
        <v>1500.0</v>
      </c>
      <c r="U13" s="14">
        <v>1750.0</v>
      </c>
      <c r="V13" s="14">
        <v>2000.0</v>
      </c>
      <c r="W13" s="14">
        <v>2250.0</v>
      </c>
    </row>
    <row r="14" ht="12.75" customHeight="1">
      <c r="H14" s="13" t="s">
        <v>18</v>
      </c>
      <c r="P14" s="15"/>
      <c r="Q14" s="15"/>
      <c r="R14" s="15"/>
      <c r="S14" s="15"/>
      <c r="T14" s="15"/>
      <c r="U14" s="15"/>
      <c r="V14" s="15"/>
      <c r="W14" s="15"/>
    </row>
    <row r="15" ht="12.75" customHeight="1">
      <c r="H15" s="13"/>
      <c r="P15" s="15"/>
      <c r="Q15" s="15"/>
      <c r="R15" s="15"/>
      <c r="S15" s="15"/>
      <c r="T15" s="15"/>
      <c r="U15" s="15"/>
      <c r="V15" s="15"/>
      <c r="W15" s="15"/>
    </row>
    <row r="16" ht="12.75" customHeight="1">
      <c r="H16" s="13" t="s">
        <v>19</v>
      </c>
      <c r="P16" s="11" t="s">
        <v>20</v>
      </c>
      <c r="Q16" s="11" t="s">
        <v>21</v>
      </c>
      <c r="R16" s="11" t="s">
        <v>22</v>
      </c>
      <c r="S16" s="11" t="s">
        <v>23</v>
      </c>
      <c r="T16" s="12" t="s">
        <v>24</v>
      </c>
      <c r="U16" s="12" t="s">
        <v>25</v>
      </c>
      <c r="V16" s="12" t="s">
        <v>26</v>
      </c>
      <c r="W16" s="12" t="s">
        <v>27</v>
      </c>
      <c r="X16" s="16"/>
    </row>
    <row r="17" ht="12.75" customHeight="1">
      <c r="H17" s="13" t="s">
        <v>28</v>
      </c>
      <c r="P17" s="14">
        <v>200.0</v>
      </c>
      <c r="Q17" s="14">
        <v>195.0</v>
      </c>
      <c r="R17" s="14">
        <v>187.0</v>
      </c>
      <c r="S17" s="14">
        <v>178.0</v>
      </c>
      <c r="T17" s="14">
        <v>165.0</v>
      </c>
      <c r="U17" s="14">
        <v>148.0</v>
      </c>
      <c r="V17" s="14">
        <v>125.0</v>
      </c>
      <c r="W17" s="14">
        <v>100.0</v>
      </c>
      <c r="X17" s="16"/>
    </row>
    <row r="18" ht="12.75" customHeight="1">
      <c r="H18" s="13"/>
      <c r="P18" s="17"/>
      <c r="Q18" s="17"/>
      <c r="R18" s="17"/>
      <c r="S18" s="17"/>
      <c r="T18" s="17"/>
      <c r="U18" s="17"/>
      <c r="V18" s="17"/>
      <c r="W18" s="17"/>
      <c r="X18" s="16"/>
    </row>
    <row r="19" ht="12.75" customHeight="1">
      <c r="A19" s="10">
        <v>60.0</v>
      </c>
      <c r="B19" s="18">
        <v>3600.0</v>
      </c>
      <c r="C19" s="19">
        <f>A19/60</f>
        <v>1</v>
      </c>
      <c r="D19" s="19">
        <v>1.0</v>
      </c>
      <c r="E19" s="19">
        <v>1.0</v>
      </c>
      <c r="F19" s="19"/>
      <c r="H19" s="13" t="s">
        <v>29</v>
      </c>
      <c r="P19" s="20">
        <f>P17+Q24</f>
        <v>212</v>
      </c>
      <c r="Q19" s="20">
        <f>Q17+Q24</f>
        <v>207</v>
      </c>
      <c r="R19" s="20">
        <f>R17+Q24</f>
        <v>199</v>
      </c>
      <c r="S19" s="20">
        <f>S17+Q24</f>
        <v>190</v>
      </c>
      <c r="T19" s="20">
        <f>T17+Q24</f>
        <v>177</v>
      </c>
      <c r="U19" s="20">
        <f>U17+Q24</f>
        <v>160</v>
      </c>
      <c r="V19" s="20">
        <f>V17+Q24</f>
        <v>137</v>
      </c>
      <c r="W19" s="20">
        <f>W17+Q24</f>
        <v>112</v>
      </c>
    </row>
    <row r="20" ht="12.75" customHeight="1">
      <c r="B20" s="18"/>
      <c r="C20" s="19"/>
      <c r="D20" s="19"/>
      <c r="E20" s="19"/>
      <c r="F20" s="19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ht="12.75" customHeight="1">
      <c r="G21" s="5"/>
      <c r="H21" s="6" t="s">
        <v>30</v>
      </c>
      <c r="L21" s="21"/>
      <c r="P21" s="11" t="s">
        <v>31</v>
      </c>
      <c r="Q21" s="11" t="s">
        <v>32</v>
      </c>
      <c r="R21" s="11" t="s">
        <v>33</v>
      </c>
      <c r="S21" s="11" t="s">
        <v>34</v>
      </c>
      <c r="T21" s="11" t="s">
        <v>35</v>
      </c>
      <c r="U21" s="11" t="s">
        <v>36</v>
      </c>
      <c r="V21" s="11" t="s">
        <v>37</v>
      </c>
      <c r="W21" s="11" t="s">
        <v>38</v>
      </c>
      <c r="X21" s="21"/>
    </row>
    <row r="22" ht="12.75" customHeight="1">
      <c r="G22" s="5"/>
      <c r="H22" s="13" t="s">
        <v>39</v>
      </c>
      <c r="P22" s="22">
        <v>0.6</v>
      </c>
      <c r="Q22" s="22">
        <v>0.72</v>
      </c>
      <c r="R22" s="22">
        <v>0.8</v>
      </c>
      <c r="S22" s="22">
        <v>0.84</v>
      </c>
      <c r="T22" s="22">
        <v>0.86</v>
      </c>
      <c r="U22" s="22">
        <v>0.86</v>
      </c>
      <c r="V22" s="22">
        <v>0.83</v>
      </c>
      <c r="W22" s="22">
        <v>0.74</v>
      </c>
      <c r="X22" s="21"/>
    </row>
    <row r="23" ht="12.75" customHeight="1">
      <c r="G23" s="5"/>
      <c r="K23" s="21"/>
      <c r="L23" s="21"/>
      <c r="P23" s="21"/>
      <c r="Q23" s="21"/>
      <c r="R23" s="21"/>
      <c r="S23" s="21"/>
      <c r="T23" s="21"/>
      <c r="U23" s="21"/>
      <c r="V23" s="21"/>
      <c r="W23" s="21"/>
      <c r="X23" s="21"/>
    </row>
    <row r="24" ht="12.75" customHeight="1">
      <c r="G24" s="5"/>
      <c r="H24" s="13" t="s">
        <v>40</v>
      </c>
      <c r="K24" s="21"/>
      <c r="L24" s="21"/>
      <c r="P24" s="11" t="s">
        <v>41</v>
      </c>
      <c r="Q24" s="23">
        <v>12.0</v>
      </c>
      <c r="R24" s="11"/>
      <c r="S24" s="21"/>
      <c r="T24" s="11"/>
      <c r="U24" s="24"/>
      <c r="V24" s="21"/>
      <c r="W24" s="21"/>
      <c r="X24" s="21"/>
    </row>
    <row r="25" ht="12.75" customHeight="1">
      <c r="G25" s="5"/>
      <c r="H25" s="13" t="s">
        <v>42</v>
      </c>
      <c r="K25" s="21"/>
      <c r="L25" s="21"/>
      <c r="P25" s="11"/>
      <c r="Q25" s="21"/>
      <c r="R25" s="11"/>
      <c r="S25" s="21"/>
      <c r="T25" s="11"/>
      <c r="U25" s="24"/>
      <c r="V25" s="21"/>
      <c r="W25" s="21"/>
      <c r="X25" s="21"/>
    </row>
    <row r="26" ht="12.75" customHeight="1">
      <c r="G26" s="5"/>
      <c r="K26" s="21"/>
      <c r="L26" s="21"/>
      <c r="P26" s="21"/>
      <c r="Q26" s="21"/>
      <c r="R26" s="21"/>
      <c r="S26" s="21"/>
      <c r="T26" s="21"/>
      <c r="U26" s="24"/>
      <c r="V26" s="21"/>
      <c r="W26" s="21"/>
      <c r="X26" s="21"/>
    </row>
    <row r="27" ht="12.75" customHeight="1">
      <c r="H27" s="6" t="s">
        <v>43</v>
      </c>
      <c r="P27" s="12" t="s">
        <v>44</v>
      </c>
      <c r="Q27" s="12" t="s">
        <v>45</v>
      </c>
      <c r="R27" s="12" t="s">
        <v>46</v>
      </c>
      <c r="S27" s="12" t="s">
        <v>47</v>
      </c>
      <c r="T27" s="12" t="s">
        <v>48</v>
      </c>
      <c r="U27" s="12" t="s">
        <v>49</v>
      </c>
      <c r="V27" s="12" t="s">
        <v>50</v>
      </c>
      <c r="W27" s="12" t="s">
        <v>51</v>
      </c>
      <c r="X27" s="21"/>
    </row>
    <row r="28" ht="12.75" customHeight="1">
      <c r="H28" s="13" t="s">
        <v>52</v>
      </c>
      <c r="P28" s="25">
        <v>200.0</v>
      </c>
      <c r="Q28" s="25">
        <v>200.0</v>
      </c>
      <c r="R28" s="25">
        <v>200.0</v>
      </c>
      <c r="S28" s="25">
        <v>200.0</v>
      </c>
      <c r="T28" s="25">
        <v>200.0</v>
      </c>
      <c r="U28" s="25">
        <v>200.0</v>
      </c>
      <c r="V28" s="25">
        <v>200.0</v>
      </c>
      <c r="W28" s="25">
        <v>200.0</v>
      </c>
    </row>
    <row r="29" ht="12.75" customHeight="1">
      <c r="B29" s="26"/>
      <c r="H29" s="13" t="s">
        <v>53</v>
      </c>
      <c r="P29" s="21"/>
      <c r="Q29" s="21"/>
      <c r="R29" s="21"/>
      <c r="S29" s="21"/>
      <c r="T29" s="21"/>
      <c r="U29" s="21"/>
      <c r="V29" s="21"/>
      <c r="W29" s="21"/>
    </row>
    <row r="30" ht="12.75" customHeight="1">
      <c r="B30" s="26"/>
      <c r="P30" s="21"/>
      <c r="Q30" s="21"/>
      <c r="R30" s="21"/>
      <c r="S30" s="21"/>
      <c r="T30" s="21"/>
      <c r="U30" s="21"/>
      <c r="V30" s="21"/>
      <c r="W30" s="21"/>
    </row>
    <row r="31" ht="12.75" customHeight="1">
      <c r="H31" s="3" t="s">
        <v>2</v>
      </c>
      <c r="N31" s="3"/>
    </row>
    <row r="32" customHeight="1"/>
    <row r="33" customHeight="1"/>
    <row r="34" customHeight="1"/>
    <row r="35" customHeight="1">
      <c r="Y35" s="5"/>
      <c r="Z35" s="13" t="s">
        <v>54</v>
      </c>
    </row>
    <row r="36" customHeight="1">
      <c r="Y36" s="27" t="s">
        <v>9</v>
      </c>
      <c r="Z36" s="28" t="s">
        <v>10</v>
      </c>
      <c r="AA36" s="28" t="s">
        <v>11</v>
      </c>
      <c r="AB36" s="28" t="s">
        <v>12</v>
      </c>
      <c r="AC36" s="28" t="s">
        <v>13</v>
      </c>
      <c r="AD36" s="28" t="s">
        <v>14</v>
      </c>
      <c r="AE36" s="28" t="s">
        <v>15</v>
      </c>
      <c r="AF36" s="28" t="s">
        <v>16</v>
      </c>
    </row>
    <row r="37" customHeight="1">
      <c r="G37" s="5">
        <v>60.0</v>
      </c>
      <c r="H37" s="29" t="s">
        <v>55</v>
      </c>
      <c r="Y37" s="30">
        <f t="shared" ref="Y37:AF37" si="1">(P13*P19)/(3960*P22)</f>
        <v>44.61279461</v>
      </c>
      <c r="Z37" s="30">
        <f t="shared" si="1"/>
        <v>54.45075758</v>
      </c>
      <c r="AA37" s="30">
        <f t="shared" si="1"/>
        <v>62.81565657</v>
      </c>
      <c r="AB37" s="30">
        <f t="shared" si="1"/>
        <v>71.3985089</v>
      </c>
      <c r="AC37" s="30">
        <f t="shared" si="1"/>
        <v>77.95983087</v>
      </c>
      <c r="AD37" s="30">
        <f t="shared" si="1"/>
        <v>82.21752408</v>
      </c>
      <c r="AE37" s="30">
        <f t="shared" si="1"/>
        <v>83.36375806</v>
      </c>
      <c r="AF37" s="30">
        <f t="shared" si="1"/>
        <v>85.995086</v>
      </c>
    </row>
    <row r="38" customHeight="1">
      <c r="A38" s="10">
        <v>59.0</v>
      </c>
      <c r="B38" s="21">
        <f t="shared" ref="B38:B67" si="4">(A38/60)*B$19</f>
        <v>3540</v>
      </c>
      <c r="C38" s="19">
        <f t="shared" ref="C38:C67" si="5">A38/60</f>
        <v>0.9833333333</v>
      </c>
      <c r="D38" s="19">
        <f t="shared" ref="D38:D67" si="6">C38*C38</f>
        <v>0.9669444444</v>
      </c>
      <c r="E38" s="19">
        <f t="shared" ref="E38:E67" si="7">C38*D38</f>
        <v>0.9508287037</v>
      </c>
      <c r="F38" s="19"/>
      <c r="G38" s="5">
        <v>59.0</v>
      </c>
      <c r="H38" s="21">
        <f t="shared" ref="H38:H67" si="8">P$13*C38</f>
        <v>491.6666667</v>
      </c>
      <c r="I38" s="21">
        <f t="shared" ref="I38:O38" si="2">Q$13*$C38</f>
        <v>737.5</v>
      </c>
      <c r="J38" s="21">
        <f t="shared" si="2"/>
        <v>983.3333333</v>
      </c>
      <c r="K38" s="21">
        <f t="shared" si="2"/>
        <v>1229.166667</v>
      </c>
      <c r="L38" s="21">
        <f t="shared" si="2"/>
        <v>1475</v>
      </c>
      <c r="M38" s="21">
        <f t="shared" si="2"/>
        <v>1720.833333</v>
      </c>
      <c r="N38" s="21">
        <f t="shared" si="2"/>
        <v>1966.666667</v>
      </c>
      <c r="O38" s="21">
        <f t="shared" si="2"/>
        <v>2212.5</v>
      </c>
      <c r="P38" s="21">
        <f t="shared" ref="P38:W38" si="3">P$19*$D38</f>
        <v>204.9922222</v>
      </c>
      <c r="Q38" s="21">
        <f t="shared" si="3"/>
        <v>200.1575</v>
      </c>
      <c r="R38" s="21">
        <f t="shared" si="3"/>
        <v>192.4219444</v>
      </c>
      <c r="S38" s="21">
        <f t="shared" si="3"/>
        <v>183.7194444</v>
      </c>
      <c r="T38" s="21">
        <f t="shared" si="3"/>
        <v>171.1491667</v>
      </c>
      <c r="U38" s="21">
        <f t="shared" si="3"/>
        <v>154.7111111</v>
      </c>
      <c r="V38" s="21">
        <f t="shared" si="3"/>
        <v>132.4713889</v>
      </c>
      <c r="W38" s="21">
        <f t="shared" si="3"/>
        <v>108.2977778</v>
      </c>
      <c r="X38" s="30"/>
      <c r="AH38" s="10" t="s">
        <v>56</v>
      </c>
      <c r="AQ38" s="13" t="s">
        <v>57</v>
      </c>
    </row>
    <row r="39" customHeight="1">
      <c r="A39" s="10">
        <v>58.0</v>
      </c>
      <c r="B39" s="21">
        <f t="shared" si="4"/>
        <v>3480</v>
      </c>
      <c r="C39" s="19">
        <f t="shared" si="5"/>
        <v>0.9666666667</v>
      </c>
      <c r="D39" s="19">
        <f t="shared" si="6"/>
        <v>0.9344444444</v>
      </c>
      <c r="E39" s="19">
        <f t="shared" si="7"/>
        <v>0.9032962963</v>
      </c>
      <c r="F39" s="19"/>
      <c r="G39" s="5">
        <v>58.0</v>
      </c>
      <c r="H39" s="21">
        <f t="shared" si="8"/>
        <v>483.3333333</v>
      </c>
      <c r="I39" s="21">
        <f t="shared" ref="I39:O39" si="9">Q$13*$C39</f>
        <v>725</v>
      </c>
      <c r="J39" s="21">
        <f t="shared" si="9"/>
        <v>966.6666667</v>
      </c>
      <c r="K39" s="21">
        <f t="shared" si="9"/>
        <v>1208.333333</v>
      </c>
      <c r="L39" s="21">
        <f t="shared" si="9"/>
        <v>1450</v>
      </c>
      <c r="M39" s="21">
        <f t="shared" si="9"/>
        <v>1691.666667</v>
      </c>
      <c r="N39" s="21">
        <f t="shared" si="9"/>
        <v>1933.333333</v>
      </c>
      <c r="O39" s="21">
        <f t="shared" si="9"/>
        <v>2175</v>
      </c>
      <c r="P39" s="21">
        <f t="shared" ref="P39:W39" si="10">P$19*$D39</f>
        <v>198.1022222</v>
      </c>
      <c r="Q39" s="21">
        <f t="shared" si="10"/>
        <v>193.43</v>
      </c>
      <c r="R39" s="21">
        <f t="shared" si="10"/>
        <v>185.9544444</v>
      </c>
      <c r="S39" s="21">
        <f t="shared" si="10"/>
        <v>177.5444444</v>
      </c>
      <c r="T39" s="21">
        <f t="shared" si="10"/>
        <v>165.3966667</v>
      </c>
      <c r="U39" s="21">
        <f t="shared" si="10"/>
        <v>149.5111111</v>
      </c>
      <c r="V39" s="21">
        <f t="shared" si="10"/>
        <v>128.0188889</v>
      </c>
      <c r="W39" s="21">
        <f t="shared" si="10"/>
        <v>104.6577778</v>
      </c>
      <c r="X39" s="21"/>
      <c r="Y39" s="30">
        <f t="shared" ref="Y39:AF39" si="11">(H39*P39)/(3960*P22)</f>
        <v>40.29857214</v>
      </c>
      <c r="Z39" s="30">
        <f t="shared" si="11"/>
        <v>49.18516765</v>
      </c>
      <c r="AA39" s="30">
        <f t="shared" si="11"/>
        <v>56.74114993</v>
      </c>
      <c r="AB39" s="30">
        <f t="shared" si="11"/>
        <v>64.49400865</v>
      </c>
      <c r="AC39" s="30">
        <f t="shared" si="11"/>
        <v>70.42082648</v>
      </c>
      <c r="AD39" s="30">
        <f t="shared" si="11"/>
        <v>74.26678499</v>
      </c>
      <c r="AE39" s="30">
        <f t="shared" si="11"/>
        <v>75.3021739</v>
      </c>
      <c r="AF39" s="30">
        <f t="shared" si="11"/>
        <v>77.67904268</v>
      </c>
      <c r="AH39" s="5"/>
      <c r="AI39" s="5"/>
      <c r="AJ39" s="5"/>
      <c r="AK39" s="5"/>
      <c r="AL39" s="5"/>
      <c r="AM39" s="5"/>
      <c r="AN39" s="5"/>
      <c r="AO39" s="5"/>
    </row>
    <row r="40" customHeight="1">
      <c r="A40" s="10">
        <v>57.0</v>
      </c>
      <c r="B40" s="21">
        <f t="shared" si="4"/>
        <v>3420</v>
      </c>
      <c r="C40" s="19">
        <f t="shared" si="5"/>
        <v>0.95</v>
      </c>
      <c r="D40" s="19">
        <f t="shared" si="6"/>
        <v>0.9025</v>
      </c>
      <c r="E40" s="19">
        <f t="shared" si="7"/>
        <v>0.857375</v>
      </c>
      <c r="F40" s="19"/>
      <c r="G40" s="5">
        <v>57.0</v>
      </c>
      <c r="H40" s="21">
        <f t="shared" si="8"/>
        <v>475</v>
      </c>
      <c r="I40" s="21">
        <f t="shared" ref="I40:O40" si="12">Q$13*$C40</f>
        <v>712.5</v>
      </c>
      <c r="J40" s="21">
        <f t="shared" si="12"/>
        <v>950</v>
      </c>
      <c r="K40" s="21">
        <f t="shared" si="12"/>
        <v>1187.5</v>
      </c>
      <c r="L40" s="21">
        <f t="shared" si="12"/>
        <v>1425</v>
      </c>
      <c r="M40" s="21">
        <f t="shared" si="12"/>
        <v>1662.5</v>
      </c>
      <c r="N40" s="21">
        <f t="shared" si="12"/>
        <v>1900</v>
      </c>
      <c r="O40" s="21">
        <f t="shared" si="12"/>
        <v>2137.5</v>
      </c>
      <c r="P40" s="21">
        <f t="shared" ref="P40:W40" si="13">P$19*$D40</f>
        <v>191.33</v>
      </c>
      <c r="Q40" s="21">
        <f t="shared" si="13"/>
        <v>186.8175</v>
      </c>
      <c r="R40" s="21">
        <f t="shared" si="13"/>
        <v>179.5975</v>
      </c>
      <c r="S40" s="21">
        <f t="shared" si="13"/>
        <v>171.475</v>
      </c>
      <c r="T40" s="21">
        <f t="shared" si="13"/>
        <v>159.7425</v>
      </c>
      <c r="U40" s="21">
        <f t="shared" si="13"/>
        <v>144.4</v>
      </c>
      <c r="V40" s="21">
        <f t="shared" si="13"/>
        <v>123.6425</v>
      </c>
      <c r="W40" s="21">
        <f t="shared" si="13"/>
        <v>101.08</v>
      </c>
      <c r="X40" s="21"/>
      <c r="AH40" s="31" t="str">
        <f t="shared" ref="AH40:AO40" si="14">(((Y37*0.746)/#REF!)/60)*(1000/P13)</f>
        <v>#REF!</v>
      </c>
      <c r="AI40" s="31" t="str">
        <f t="shared" si="14"/>
        <v>#REF!</v>
      </c>
      <c r="AJ40" s="31" t="str">
        <f t="shared" si="14"/>
        <v>#REF!</v>
      </c>
      <c r="AK40" s="31" t="str">
        <f t="shared" si="14"/>
        <v>#REF!</v>
      </c>
      <c r="AL40" s="31" t="str">
        <f t="shared" si="14"/>
        <v>#REF!</v>
      </c>
      <c r="AM40" s="31" t="str">
        <f t="shared" si="14"/>
        <v>#REF!</v>
      </c>
      <c r="AN40" s="31" t="str">
        <f t="shared" si="14"/>
        <v>#REF!</v>
      </c>
      <c r="AO40" s="31" t="str">
        <f t="shared" si="14"/>
        <v>#REF!</v>
      </c>
      <c r="AP40" s="21"/>
      <c r="AQ40" s="32" t="str">
        <f t="shared" ref="AQ40:AX40" si="15">AH40*#REF!</f>
        <v>#REF!</v>
      </c>
      <c r="AR40" s="32" t="str">
        <f t="shared" si="15"/>
        <v>#REF!</v>
      </c>
      <c r="AS40" s="32" t="str">
        <f t="shared" si="15"/>
        <v>#REF!</v>
      </c>
      <c r="AT40" s="32" t="str">
        <f t="shared" si="15"/>
        <v>#REF!</v>
      </c>
      <c r="AU40" s="32" t="str">
        <f t="shared" si="15"/>
        <v>#REF!</v>
      </c>
      <c r="AV40" s="32" t="str">
        <f t="shared" si="15"/>
        <v>#REF!</v>
      </c>
      <c r="AW40" s="32" t="str">
        <f t="shared" si="15"/>
        <v>#REF!</v>
      </c>
      <c r="AX40" s="32" t="str">
        <f t="shared" si="15"/>
        <v>#REF!</v>
      </c>
    </row>
    <row r="41" customHeight="1">
      <c r="A41" s="10">
        <v>56.0</v>
      </c>
      <c r="B41" s="21">
        <f t="shared" si="4"/>
        <v>3360</v>
      </c>
      <c r="C41" s="19">
        <f t="shared" si="5"/>
        <v>0.9333333333</v>
      </c>
      <c r="D41" s="19">
        <f t="shared" si="6"/>
        <v>0.8711111111</v>
      </c>
      <c r="E41" s="19">
        <f t="shared" si="7"/>
        <v>0.813037037</v>
      </c>
      <c r="F41" s="19"/>
      <c r="G41" s="5">
        <v>56.0</v>
      </c>
      <c r="H41" s="21">
        <f t="shared" si="8"/>
        <v>466.6666667</v>
      </c>
      <c r="I41" s="21">
        <f t="shared" ref="I41:O41" si="16">Q$13*$C41</f>
        <v>700</v>
      </c>
      <c r="J41" s="21">
        <f t="shared" si="16"/>
        <v>933.3333333</v>
      </c>
      <c r="K41" s="21">
        <f t="shared" si="16"/>
        <v>1166.666667</v>
      </c>
      <c r="L41" s="21">
        <f t="shared" si="16"/>
        <v>1400</v>
      </c>
      <c r="M41" s="21">
        <f t="shared" si="16"/>
        <v>1633.333333</v>
      </c>
      <c r="N41" s="21">
        <f t="shared" si="16"/>
        <v>1866.666667</v>
      </c>
      <c r="O41" s="21">
        <f t="shared" si="16"/>
        <v>2100</v>
      </c>
      <c r="P41" s="21">
        <f t="shared" ref="P41:W41" si="17">P$19*$D41</f>
        <v>184.6755556</v>
      </c>
      <c r="Q41" s="21">
        <f t="shared" si="17"/>
        <v>180.32</v>
      </c>
      <c r="R41" s="21">
        <f t="shared" si="17"/>
        <v>173.3511111</v>
      </c>
      <c r="S41" s="21">
        <f t="shared" si="17"/>
        <v>165.5111111</v>
      </c>
      <c r="T41" s="21">
        <f t="shared" si="17"/>
        <v>154.1866667</v>
      </c>
      <c r="U41" s="21">
        <f t="shared" si="17"/>
        <v>139.3777778</v>
      </c>
      <c r="V41" s="21">
        <f t="shared" si="17"/>
        <v>119.3422222</v>
      </c>
      <c r="W41" s="21">
        <f t="shared" si="17"/>
        <v>97.56444444</v>
      </c>
      <c r="X41" s="21"/>
      <c r="Y41" s="30">
        <f t="shared" ref="Y41:AF41" si="18">(H41*P41)/(3960*P22)</f>
        <v>36.27185435</v>
      </c>
      <c r="Z41" s="30">
        <f t="shared" si="18"/>
        <v>44.2704826</v>
      </c>
      <c r="AA41" s="30">
        <f t="shared" si="18"/>
        <v>51.07145529</v>
      </c>
      <c r="AB41" s="30">
        <f t="shared" si="18"/>
        <v>58.04963212</v>
      </c>
      <c r="AC41" s="30">
        <f t="shared" si="18"/>
        <v>63.3842299</v>
      </c>
      <c r="AD41" s="30">
        <f t="shared" si="18"/>
        <v>66.84589217</v>
      </c>
      <c r="AE41" s="30">
        <f t="shared" si="18"/>
        <v>67.77782285</v>
      </c>
      <c r="AF41" s="30">
        <f t="shared" si="18"/>
        <v>69.91718992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32"/>
      <c r="AR41" s="32"/>
      <c r="AS41" s="32"/>
      <c r="AT41" s="32"/>
      <c r="AU41" s="32"/>
      <c r="AV41" s="32"/>
      <c r="AW41" s="32"/>
      <c r="AX41" s="32"/>
    </row>
    <row r="42" customHeight="1">
      <c r="A42" s="10">
        <v>55.0</v>
      </c>
      <c r="B42" s="21">
        <f t="shared" si="4"/>
        <v>3300</v>
      </c>
      <c r="C42" s="19">
        <f t="shared" si="5"/>
        <v>0.9166666667</v>
      </c>
      <c r="D42" s="19">
        <f t="shared" si="6"/>
        <v>0.8402777778</v>
      </c>
      <c r="E42" s="19">
        <f t="shared" si="7"/>
        <v>0.7702546296</v>
      </c>
      <c r="F42" s="19"/>
      <c r="G42" s="5">
        <v>55.0</v>
      </c>
      <c r="H42" s="21">
        <f t="shared" si="8"/>
        <v>458.3333333</v>
      </c>
      <c r="I42" s="21">
        <f t="shared" ref="I42:O42" si="19">Q$13*$C42</f>
        <v>687.5</v>
      </c>
      <c r="J42" s="21">
        <f t="shared" si="19"/>
        <v>916.6666667</v>
      </c>
      <c r="K42" s="21">
        <f t="shared" si="19"/>
        <v>1145.833333</v>
      </c>
      <c r="L42" s="21">
        <f t="shared" si="19"/>
        <v>1375</v>
      </c>
      <c r="M42" s="21">
        <f t="shared" si="19"/>
        <v>1604.166667</v>
      </c>
      <c r="N42" s="21">
        <f t="shared" si="19"/>
        <v>1833.333333</v>
      </c>
      <c r="O42" s="21">
        <f t="shared" si="19"/>
        <v>2062.5</v>
      </c>
      <c r="P42" s="21">
        <f t="shared" ref="P42:W42" si="20">P$19*$D42</f>
        <v>178.1388889</v>
      </c>
      <c r="Q42" s="21">
        <f t="shared" si="20"/>
        <v>173.9375</v>
      </c>
      <c r="R42" s="21">
        <f t="shared" si="20"/>
        <v>167.2152778</v>
      </c>
      <c r="S42" s="21">
        <f t="shared" si="20"/>
        <v>159.6527778</v>
      </c>
      <c r="T42" s="21">
        <f t="shared" si="20"/>
        <v>148.7291667</v>
      </c>
      <c r="U42" s="21">
        <f t="shared" si="20"/>
        <v>134.4444444</v>
      </c>
      <c r="V42" s="21">
        <f t="shared" si="20"/>
        <v>115.1180556</v>
      </c>
      <c r="W42" s="21">
        <f t="shared" si="20"/>
        <v>94.11111111</v>
      </c>
      <c r="X42" s="21"/>
      <c r="Y42" s="30">
        <f t="shared" ref="Y42:AF42" si="21">(H42*P42)/(3960*P22)</f>
        <v>34.36321159</v>
      </c>
      <c r="Z42" s="30">
        <f t="shared" si="21"/>
        <v>41.94094811</v>
      </c>
      <c r="AA42" s="30">
        <f t="shared" si="21"/>
        <v>48.38405028</v>
      </c>
      <c r="AB42" s="30">
        <f t="shared" si="21"/>
        <v>54.99503203</v>
      </c>
      <c r="AC42" s="30">
        <f t="shared" si="21"/>
        <v>60.04892065</v>
      </c>
      <c r="AD42" s="30">
        <f t="shared" si="21"/>
        <v>63.32842856</v>
      </c>
      <c r="AE42" s="30">
        <f t="shared" si="21"/>
        <v>64.21132059</v>
      </c>
      <c r="AF42" s="30">
        <f t="shared" si="21"/>
        <v>66.23811311</v>
      </c>
      <c r="AH42" s="31" t="str">
        <f t="shared" ref="AH42:AO42" si="22">(((Y42*0.746)/#REF!)/60)*(1000/H42)</f>
        <v>#REF!</v>
      </c>
      <c r="AI42" s="31" t="str">
        <f t="shared" si="22"/>
        <v>#REF!</v>
      </c>
      <c r="AJ42" s="31" t="str">
        <f t="shared" si="22"/>
        <v>#REF!</v>
      </c>
      <c r="AK42" s="31" t="str">
        <f t="shared" si="22"/>
        <v>#REF!</v>
      </c>
      <c r="AL42" s="31" t="str">
        <f t="shared" si="22"/>
        <v>#REF!</v>
      </c>
      <c r="AM42" s="31" t="str">
        <f t="shared" si="22"/>
        <v>#REF!</v>
      </c>
      <c r="AN42" s="31" t="str">
        <f t="shared" si="22"/>
        <v>#REF!</v>
      </c>
      <c r="AO42" s="31" t="str">
        <f t="shared" si="22"/>
        <v>#REF!</v>
      </c>
      <c r="AP42" s="21"/>
      <c r="AQ42" s="32" t="str">
        <f t="shared" ref="AQ42:AX42" si="23">AH42*#REF!</f>
        <v>#REF!</v>
      </c>
      <c r="AR42" s="32" t="str">
        <f t="shared" si="23"/>
        <v>#REF!</v>
      </c>
      <c r="AS42" s="32" t="str">
        <f t="shared" si="23"/>
        <v>#REF!</v>
      </c>
      <c r="AT42" s="32" t="str">
        <f t="shared" si="23"/>
        <v>#REF!</v>
      </c>
      <c r="AU42" s="32" t="str">
        <f t="shared" si="23"/>
        <v>#REF!</v>
      </c>
      <c r="AV42" s="32" t="str">
        <f t="shared" si="23"/>
        <v>#REF!</v>
      </c>
      <c r="AW42" s="32" t="str">
        <f t="shared" si="23"/>
        <v>#REF!</v>
      </c>
      <c r="AX42" s="32" t="str">
        <f t="shared" si="23"/>
        <v>#REF!</v>
      </c>
    </row>
    <row r="43" customHeight="1">
      <c r="A43" s="10">
        <v>54.0</v>
      </c>
      <c r="B43" s="21">
        <f t="shared" si="4"/>
        <v>3240</v>
      </c>
      <c r="C43" s="19">
        <f t="shared" si="5"/>
        <v>0.9</v>
      </c>
      <c r="D43" s="19">
        <f t="shared" si="6"/>
        <v>0.81</v>
      </c>
      <c r="E43" s="19">
        <f t="shared" si="7"/>
        <v>0.729</v>
      </c>
      <c r="F43" s="19"/>
      <c r="G43" s="5">
        <v>54.0</v>
      </c>
      <c r="H43" s="21">
        <f t="shared" si="8"/>
        <v>450</v>
      </c>
      <c r="I43" s="21">
        <f t="shared" ref="I43:O43" si="24">Q$13*$C43</f>
        <v>675</v>
      </c>
      <c r="J43" s="21">
        <f t="shared" si="24"/>
        <v>900</v>
      </c>
      <c r="K43" s="21">
        <f t="shared" si="24"/>
        <v>1125</v>
      </c>
      <c r="L43" s="21">
        <f t="shared" si="24"/>
        <v>1350</v>
      </c>
      <c r="M43" s="21">
        <f t="shared" si="24"/>
        <v>1575</v>
      </c>
      <c r="N43" s="21">
        <f t="shared" si="24"/>
        <v>1800</v>
      </c>
      <c r="O43" s="21">
        <f t="shared" si="24"/>
        <v>2025</v>
      </c>
      <c r="P43" s="21">
        <f t="shared" ref="P43:W43" si="25">P$19*$D43</f>
        <v>171.72</v>
      </c>
      <c r="Q43" s="21">
        <f t="shared" si="25"/>
        <v>167.67</v>
      </c>
      <c r="R43" s="21">
        <f t="shared" si="25"/>
        <v>161.19</v>
      </c>
      <c r="S43" s="21">
        <f t="shared" si="25"/>
        <v>153.9</v>
      </c>
      <c r="T43" s="21">
        <f t="shared" si="25"/>
        <v>143.37</v>
      </c>
      <c r="U43" s="21">
        <f t="shared" si="25"/>
        <v>129.6</v>
      </c>
      <c r="V43" s="21">
        <f t="shared" si="25"/>
        <v>110.97</v>
      </c>
      <c r="W43" s="21">
        <f t="shared" si="25"/>
        <v>90.72</v>
      </c>
      <c r="X43" s="21"/>
      <c r="Y43" s="30">
        <f t="shared" ref="Y43:AF43" si="26">(H43*P43)/(3960*P22)</f>
        <v>32.52272727</v>
      </c>
      <c r="Z43" s="30">
        <f t="shared" si="26"/>
        <v>39.69460227</v>
      </c>
      <c r="AA43" s="30">
        <f t="shared" si="26"/>
        <v>45.79261364</v>
      </c>
      <c r="AB43" s="30">
        <f t="shared" si="26"/>
        <v>52.04951299</v>
      </c>
      <c r="AC43" s="30">
        <f t="shared" si="26"/>
        <v>56.8327167</v>
      </c>
      <c r="AD43" s="30">
        <f t="shared" si="26"/>
        <v>59.93657505</v>
      </c>
      <c r="AE43" s="30">
        <f t="shared" si="26"/>
        <v>60.77217963</v>
      </c>
      <c r="AF43" s="30">
        <f t="shared" si="26"/>
        <v>62.69041769</v>
      </c>
      <c r="AH43" s="24"/>
      <c r="AI43" s="24"/>
      <c r="AJ43" s="24"/>
      <c r="AK43" s="24"/>
      <c r="AL43" s="24"/>
      <c r="AM43" s="24"/>
      <c r="AN43" s="24"/>
      <c r="AO43" s="24"/>
      <c r="AP43" s="21"/>
      <c r="AQ43" s="32"/>
      <c r="AR43" s="32"/>
      <c r="AS43" s="32"/>
      <c r="AT43" s="32"/>
      <c r="AU43" s="32"/>
      <c r="AV43" s="32"/>
      <c r="AW43" s="32"/>
      <c r="AX43" s="32"/>
    </row>
    <row r="44" customHeight="1">
      <c r="A44" s="10">
        <v>53.0</v>
      </c>
      <c r="B44" s="21">
        <f t="shared" si="4"/>
        <v>3180</v>
      </c>
      <c r="C44" s="19">
        <f t="shared" si="5"/>
        <v>0.8833333333</v>
      </c>
      <c r="D44" s="19">
        <f t="shared" si="6"/>
        <v>0.7802777778</v>
      </c>
      <c r="E44" s="19">
        <f t="shared" si="7"/>
        <v>0.6892453704</v>
      </c>
      <c r="F44" s="19"/>
      <c r="G44" s="5">
        <v>53.0</v>
      </c>
      <c r="H44" s="21">
        <f t="shared" si="8"/>
        <v>441.6666667</v>
      </c>
      <c r="I44" s="21">
        <f t="shared" ref="I44:O44" si="27">Q$13*$C44</f>
        <v>662.5</v>
      </c>
      <c r="J44" s="21">
        <f t="shared" si="27"/>
        <v>883.3333333</v>
      </c>
      <c r="K44" s="21">
        <f t="shared" si="27"/>
        <v>1104.166667</v>
      </c>
      <c r="L44" s="21">
        <f t="shared" si="27"/>
        <v>1325</v>
      </c>
      <c r="M44" s="21">
        <f t="shared" si="27"/>
        <v>1545.833333</v>
      </c>
      <c r="N44" s="21">
        <f t="shared" si="27"/>
        <v>1766.666667</v>
      </c>
      <c r="O44" s="21">
        <f t="shared" si="27"/>
        <v>1987.5</v>
      </c>
      <c r="P44" s="21">
        <f t="shared" ref="P44:W44" si="28">P$19*$D44</f>
        <v>165.4188889</v>
      </c>
      <c r="Q44" s="21">
        <f t="shared" si="28"/>
        <v>161.5175</v>
      </c>
      <c r="R44" s="21">
        <f t="shared" si="28"/>
        <v>155.2752778</v>
      </c>
      <c r="S44" s="21">
        <f t="shared" si="28"/>
        <v>148.2527778</v>
      </c>
      <c r="T44" s="21">
        <f t="shared" si="28"/>
        <v>138.1091667</v>
      </c>
      <c r="U44" s="21">
        <f t="shared" si="28"/>
        <v>124.8444444</v>
      </c>
      <c r="V44" s="21">
        <f t="shared" si="28"/>
        <v>106.8980556</v>
      </c>
      <c r="W44" s="21">
        <f t="shared" si="28"/>
        <v>87.39111111</v>
      </c>
      <c r="X44" s="21"/>
      <c r="Y44" s="30"/>
      <c r="Z44" s="30"/>
      <c r="AA44" s="30"/>
      <c r="AB44" s="30"/>
      <c r="AC44" s="30"/>
      <c r="AD44" s="30"/>
      <c r="AE44" s="30"/>
      <c r="AF44" s="30"/>
      <c r="AH44" s="24"/>
      <c r="AI44" s="24"/>
      <c r="AJ44" s="24"/>
      <c r="AK44" s="24"/>
      <c r="AL44" s="24"/>
      <c r="AM44" s="24"/>
      <c r="AN44" s="24"/>
      <c r="AO44" s="24"/>
      <c r="AP44" s="21"/>
      <c r="AQ44" s="32"/>
      <c r="AR44" s="32"/>
      <c r="AS44" s="32"/>
      <c r="AT44" s="32"/>
      <c r="AU44" s="32"/>
      <c r="AV44" s="32"/>
      <c r="AW44" s="32"/>
      <c r="AX44" s="32"/>
    </row>
    <row r="45" customHeight="1">
      <c r="A45" s="10">
        <v>52.0</v>
      </c>
      <c r="B45" s="21">
        <f t="shared" si="4"/>
        <v>3120</v>
      </c>
      <c r="C45" s="19">
        <f t="shared" si="5"/>
        <v>0.8666666667</v>
      </c>
      <c r="D45" s="19">
        <f t="shared" si="6"/>
        <v>0.7511111111</v>
      </c>
      <c r="E45" s="19">
        <f t="shared" si="7"/>
        <v>0.650962963</v>
      </c>
      <c r="F45" s="19"/>
      <c r="G45" s="5">
        <v>52.0</v>
      </c>
      <c r="H45" s="21">
        <f t="shared" si="8"/>
        <v>433.3333333</v>
      </c>
      <c r="I45" s="21">
        <f t="shared" ref="I45:O45" si="29">Q$13*$C45</f>
        <v>650</v>
      </c>
      <c r="J45" s="21">
        <f t="shared" si="29"/>
        <v>866.6666667</v>
      </c>
      <c r="K45" s="21">
        <f t="shared" si="29"/>
        <v>1083.333333</v>
      </c>
      <c r="L45" s="21">
        <f t="shared" si="29"/>
        <v>1300</v>
      </c>
      <c r="M45" s="21">
        <f t="shared" si="29"/>
        <v>1516.666667</v>
      </c>
      <c r="N45" s="21">
        <f t="shared" si="29"/>
        <v>1733.333333</v>
      </c>
      <c r="O45" s="21">
        <f t="shared" si="29"/>
        <v>1950</v>
      </c>
      <c r="P45" s="21">
        <f t="shared" ref="P45:W45" si="30">P$19*$D45</f>
        <v>159.2355556</v>
      </c>
      <c r="Q45" s="21">
        <f t="shared" si="30"/>
        <v>155.48</v>
      </c>
      <c r="R45" s="21">
        <f t="shared" si="30"/>
        <v>149.4711111</v>
      </c>
      <c r="S45" s="21">
        <f t="shared" si="30"/>
        <v>142.7111111</v>
      </c>
      <c r="T45" s="21">
        <f t="shared" si="30"/>
        <v>132.9466667</v>
      </c>
      <c r="U45" s="21">
        <f t="shared" si="30"/>
        <v>120.1777778</v>
      </c>
      <c r="V45" s="21">
        <f t="shared" si="30"/>
        <v>102.9022222</v>
      </c>
      <c r="W45" s="21">
        <f t="shared" si="30"/>
        <v>84.12444444</v>
      </c>
      <c r="X45" s="21"/>
      <c r="Y45" s="30">
        <f t="shared" ref="Y45:AF45" si="31">(H45*P45)/(3960*P22)</f>
        <v>29.04127697</v>
      </c>
      <c r="Z45" s="30">
        <f t="shared" si="31"/>
        <v>35.44542649</v>
      </c>
      <c r="AA45" s="30">
        <f t="shared" si="31"/>
        <v>40.89066592</v>
      </c>
      <c r="AB45" s="30">
        <f t="shared" si="31"/>
        <v>46.4777849</v>
      </c>
      <c r="AC45" s="30">
        <f t="shared" si="31"/>
        <v>50.74896249</v>
      </c>
      <c r="AD45" s="30">
        <f t="shared" si="31"/>
        <v>53.52056308</v>
      </c>
      <c r="AE45" s="30">
        <f t="shared" si="31"/>
        <v>54.26671895</v>
      </c>
      <c r="AF45" s="30">
        <f t="shared" si="31"/>
        <v>55.97961598</v>
      </c>
      <c r="AH45" s="24"/>
      <c r="AI45" s="24"/>
      <c r="AJ45" s="24"/>
      <c r="AK45" s="24"/>
      <c r="AL45" s="24"/>
      <c r="AM45" s="24"/>
      <c r="AN45" s="24"/>
      <c r="AO45" s="24"/>
      <c r="AP45" s="21"/>
      <c r="AQ45" s="32"/>
      <c r="AR45" s="32"/>
      <c r="AS45" s="32"/>
      <c r="AT45" s="32"/>
      <c r="AU45" s="32"/>
      <c r="AV45" s="32"/>
      <c r="AW45" s="32"/>
      <c r="AX45" s="32"/>
    </row>
    <row r="46" customHeight="1">
      <c r="A46" s="10">
        <v>51.0</v>
      </c>
      <c r="B46" s="21">
        <f t="shared" si="4"/>
        <v>3060</v>
      </c>
      <c r="C46" s="19">
        <f t="shared" si="5"/>
        <v>0.85</v>
      </c>
      <c r="D46" s="19">
        <f t="shared" si="6"/>
        <v>0.7225</v>
      </c>
      <c r="E46" s="19">
        <f t="shared" si="7"/>
        <v>0.614125</v>
      </c>
      <c r="F46" s="19"/>
      <c r="G46" s="5">
        <v>51.0</v>
      </c>
      <c r="H46" s="21">
        <f t="shared" si="8"/>
        <v>425</v>
      </c>
      <c r="I46" s="21">
        <f t="shared" ref="I46:O46" si="32">Q$13*$C46</f>
        <v>637.5</v>
      </c>
      <c r="J46" s="21">
        <f t="shared" si="32"/>
        <v>850</v>
      </c>
      <c r="K46" s="21">
        <f t="shared" si="32"/>
        <v>1062.5</v>
      </c>
      <c r="L46" s="21">
        <f t="shared" si="32"/>
        <v>1275</v>
      </c>
      <c r="M46" s="21">
        <f t="shared" si="32"/>
        <v>1487.5</v>
      </c>
      <c r="N46" s="21">
        <f t="shared" si="32"/>
        <v>1700</v>
      </c>
      <c r="O46" s="21">
        <f t="shared" si="32"/>
        <v>1912.5</v>
      </c>
      <c r="P46" s="21">
        <f t="shared" ref="P46:W46" si="33">P$19*$D46</f>
        <v>153.17</v>
      </c>
      <c r="Q46" s="21">
        <f t="shared" si="33"/>
        <v>149.5575</v>
      </c>
      <c r="R46" s="21">
        <f t="shared" si="33"/>
        <v>143.7775</v>
      </c>
      <c r="S46" s="21">
        <f t="shared" si="33"/>
        <v>137.275</v>
      </c>
      <c r="T46" s="21">
        <f t="shared" si="33"/>
        <v>127.8825</v>
      </c>
      <c r="U46" s="21">
        <f t="shared" si="33"/>
        <v>115.6</v>
      </c>
      <c r="V46" s="21">
        <f t="shared" si="33"/>
        <v>98.9825</v>
      </c>
      <c r="W46" s="21">
        <f t="shared" si="33"/>
        <v>80.92</v>
      </c>
      <c r="X46" s="21"/>
      <c r="Y46" s="17"/>
      <c r="Z46" s="21"/>
      <c r="AA46" s="21"/>
      <c r="AB46" s="21"/>
      <c r="AC46" s="21"/>
      <c r="AD46" s="21"/>
      <c r="AE46" s="21"/>
      <c r="AF46" s="21"/>
      <c r="AH46" s="24"/>
      <c r="AI46" s="24"/>
      <c r="AJ46" s="24"/>
      <c r="AK46" s="24"/>
      <c r="AL46" s="24"/>
      <c r="AM46" s="24"/>
      <c r="AN46" s="24"/>
      <c r="AO46" s="24"/>
      <c r="AP46" s="21"/>
      <c r="AQ46" s="32"/>
      <c r="AR46" s="32"/>
      <c r="AS46" s="32"/>
      <c r="AT46" s="32"/>
      <c r="AU46" s="32"/>
      <c r="AV46" s="32"/>
      <c r="AW46" s="32"/>
      <c r="AX46" s="32"/>
    </row>
    <row r="47" customHeight="1">
      <c r="A47" s="10">
        <v>50.0</v>
      </c>
      <c r="B47" s="21">
        <f t="shared" si="4"/>
        <v>3000</v>
      </c>
      <c r="C47" s="19">
        <f t="shared" si="5"/>
        <v>0.8333333333</v>
      </c>
      <c r="D47" s="19">
        <f t="shared" si="6"/>
        <v>0.6944444444</v>
      </c>
      <c r="E47" s="19">
        <f t="shared" si="7"/>
        <v>0.5787037037</v>
      </c>
      <c r="F47" s="19"/>
      <c r="G47" s="5">
        <v>50.0</v>
      </c>
      <c r="H47" s="21">
        <f t="shared" si="8"/>
        <v>416.6666667</v>
      </c>
      <c r="I47" s="21">
        <f t="shared" ref="I47:O47" si="34">Q$13*$C47</f>
        <v>625</v>
      </c>
      <c r="J47" s="21">
        <f t="shared" si="34"/>
        <v>833.3333333</v>
      </c>
      <c r="K47" s="21">
        <f t="shared" si="34"/>
        <v>1041.666667</v>
      </c>
      <c r="L47" s="21">
        <f t="shared" si="34"/>
        <v>1250</v>
      </c>
      <c r="M47" s="21">
        <f t="shared" si="34"/>
        <v>1458.333333</v>
      </c>
      <c r="N47" s="21">
        <f t="shared" si="34"/>
        <v>1666.666667</v>
      </c>
      <c r="O47" s="21">
        <f t="shared" si="34"/>
        <v>1875</v>
      </c>
      <c r="P47" s="21">
        <f t="shared" ref="P47:W47" si="35">P$19*$D47</f>
        <v>147.2222222</v>
      </c>
      <c r="Q47" s="21">
        <f t="shared" si="35"/>
        <v>143.75</v>
      </c>
      <c r="R47" s="21">
        <f t="shared" si="35"/>
        <v>138.1944444</v>
      </c>
      <c r="S47" s="21">
        <f t="shared" si="35"/>
        <v>131.9444444</v>
      </c>
      <c r="T47" s="21">
        <f t="shared" si="35"/>
        <v>122.9166667</v>
      </c>
      <c r="U47" s="21">
        <f t="shared" si="35"/>
        <v>111.1111111</v>
      </c>
      <c r="V47" s="21">
        <f t="shared" si="35"/>
        <v>95.13888889</v>
      </c>
      <c r="W47" s="21">
        <f t="shared" si="35"/>
        <v>77.77777778</v>
      </c>
      <c r="X47" s="21"/>
      <c r="Y47" s="30">
        <f t="shared" ref="Y47:AF47" si="36">(H47*P47)/(3960*P22)</f>
        <v>25.81758947</v>
      </c>
      <c r="Z47" s="30">
        <f t="shared" si="36"/>
        <v>31.51085508</v>
      </c>
      <c r="AA47" s="30">
        <f t="shared" si="36"/>
        <v>36.35165311</v>
      </c>
      <c r="AB47" s="30">
        <f t="shared" si="36"/>
        <v>41.31858154</v>
      </c>
      <c r="AC47" s="30">
        <f t="shared" si="36"/>
        <v>45.11564286</v>
      </c>
      <c r="AD47" s="30">
        <f t="shared" si="36"/>
        <v>47.57958569</v>
      </c>
      <c r="AE47" s="30">
        <f t="shared" si="36"/>
        <v>48.24291555</v>
      </c>
      <c r="AF47" s="30">
        <f t="shared" si="36"/>
        <v>49.76567477</v>
      </c>
      <c r="AH47" s="31" t="str">
        <f t="shared" ref="AH47:AO47" si="37">(((Y47*0.746)/#REF!)/60)*(1000/H47)</f>
        <v>#REF!</v>
      </c>
      <c r="AI47" s="31" t="str">
        <f t="shared" si="37"/>
        <v>#REF!</v>
      </c>
      <c r="AJ47" s="31" t="str">
        <f t="shared" si="37"/>
        <v>#REF!</v>
      </c>
      <c r="AK47" s="31" t="str">
        <f t="shared" si="37"/>
        <v>#REF!</v>
      </c>
      <c r="AL47" s="31" t="str">
        <f t="shared" si="37"/>
        <v>#REF!</v>
      </c>
      <c r="AM47" s="31" t="str">
        <f t="shared" si="37"/>
        <v>#REF!</v>
      </c>
      <c r="AN47" s="31" t="str">
        <f t="shared" si="37"/>
        <v>#REF!</v>
      </c>
      <c r="AO47" s="31" t="str">
        <f t="shared" si="37"/>
        <v>#REF!</v>
      </c>
      <c r="AP47" s="21"/>
      <c r="AQ47" s="32" t="str">
        <f t="shared" ref="AQ47:AX47" si="38">AH47*#REF!</f>
        <v>#REF!</v>
      </c>
      <c r="AR47" s="32" t="str">
        <f t="shared" si="38"/>
        <v>#REF!</v>
      </c>
      <c r="AS47" s="32" t="str">
        <f t="shared" si="38"/>
        <v>#REF!</v>
      </c>
      <c r="AT47" s="32" t="str">
        <f t="shared" si="38"/>
        <v>#REF!</v>
      </c>
      <c r="AU47" s="32" t="str">
        <f t="shared" si="38"/>
        <v>#REF!</v>
      </c>
      <c r="AV47" s="32" t="str">
        <f t="shared" si="38"/>
        <v>#REF!</v>
      </c>
      <c r="AW47" s="32" t="str">
        <f t="shared" si="38"/>
        <v>#REF!</v>
      </c>
      <c r="AX47" s="32" t="str">
        <f t="shared" si="38"/>
        <v>#REF!</v>
      </c>
    </row>
    <row r="48" customHeight="1">
      <c r="A48" s="10">
        <v>49.0</v>
      </c>
      <c r="B48" s="21">
        <f t="shared" si="4"/>
        <v>2940</v>
      </c>
      <c r="C48" s="19">
        <f t="shared" si="5"/>
        <v>0.8166666667</v>
      </c>
      <c r="D48" s="19">
        <f t="shared" si="6"/>
        <v>0.6669444444</v>
      </c>
      <c r="E48" s="19">
        <f t="shared" si="7"/>
        <v>0.5446712963</v>
      </c>
      <c r="F48" s="19"/>
      <c r="G48" s="5">
        <v>49.0</v>
      </c>
      <c r="H48" s="21">
        <f t="shared" si="8"/>
        <v>408.3333333</v>
      </c>
      <c r="I48" s="21">
        <f t="shared" ref="I48:O48" si="39">Q$13*$C48</f>
        <v>612.5</v>
      </c>
      <c r="J48" s="21">
        <f t="shared" si="39"/>
        <v>816.6666667</v>
      </c>
      <c r="K48" s="21">
        <f t="shared" si="39"/>
        <v>1020.833333</v>
      </c>
      <c r="L48" s="21">
        <f t="shared" si="39"/>
        <v>1225</v>
      </c>
      <c r="M48" s="21">
        <f t="shared" si="39"/>
        <v>1429.166667</v>
      </c>
      <c r="N48" s="21">
        <f t="shared" si="39"/>
        <v>1633.333333</v>
      </c>
      <c r="O48" s="21">
        <f t="shared" si="39"/>
        <v>1837.5</v>
      </c>
      <c r="P48" s="21">
        <f t="shared" ref="P48:W48" si="40">P$19*$D48</f>
        <v>141.3922222</v>
      </c>
      <c r="Q48" s="21">
        <f t="shared" si="40"/>
        <v>138.0575</v>
      </c>
      <c r="R48" s="21">
        <f t="shared" si="40"/>
        <v>132.7219444</v>
      </c>
      <c r="S48" s="21">
        <f t="shared" si="40"/>
        <v>126.7194444</v>
      </c>
      <c r="T48" s="21">
        <f t="shared" si="40"/>
        <v>118.0491667</v>
      </c>
      <c r="U48" s="21">
        <f t="shared" si="40"/>
        <v>106.7111111</v>
      </c>
      <c r="V48" s="21">
        <f t="shared" si="40"/>
        <v>91.37138889</v>
      </c>
      <c r="W48" s="21">
        <f t="shared" si="40"/>
        <v>74.69777778</v>
      </c>
      <c r="X48" s="21"/>
      <c r="Y48" s="17"/>
      <c r="Z48" s="21"/>
      <c r="AA48" s="21"/>
      <c r="AB48" s="21"/>
      <c r="AC48" s="21"/>
      <c r="AD48" s="21"/>
      <c r="AE48" s="21"/>
      <c r="AF48" s="21"/>
      <c r="AH48" s="24"/>
      <c r="AI48" s="24"/>
      <c r="AJ48" s="24"/>
      <c r="AK48" s="24"/>
      <c r="AL48" s="24"/>
      <c r="AM48" s="24"/>
      <c r="AN48" s="24"/>
      <c r="AO48" s="24"/>
      <c r="AP48" s="21"/>
      <c r="AQ48" s="32"/>
      <c r="AR48" s="32"/>
      <c r="AS48" s="32"/>
      <c r="AT48" s="32"/>
      <c r="AU48" s="32"/>
      <c r="AV48" s="32"/>
      <c r="AW48" s="32"/>
      <c r="AX48" s="32"/>
    </row>
    <row r="49" customHeight="1">
      <c r="A49" s="10">
        <v>48.0</v>
      </c>
      <c r="B49" s="21">
        <f t="shared" si="4"/>
        <v>2880</v>
      </c>
      <c r="C49" s="19">
        <f t="shared" si="5"/>
        <v>0.8</v>
      </c>
      <c r="D49" s="19">
        <f t="shared" si="6"/>
        <v>0.64</v>
      </c>
      <c r="E49" s="19">
        <f t="shared" si="7"/>
        <v>0.512</v>
      </c>
      <c r="F49" s="19"/>
      <c r="G49" s="5">
        <v>48.0</v>
      </c>
      <c r="H49" s="21">
        <f t="shared" si="8"/>
        <v>400</v>
      </c>
      <c r="I49" s="21">
        <f t="shared" ref="I49:O49" si="41">Q$13*$C49</f>
        <v>600</v>
      </c>
      <c r="J49" s="21">
        <f t="shared" si="41"/>
        <v>800</v>
      </c>
      <c r="K49" s="21">
        <f t="shared" si="41"/>
        <v>1000</v>
      </c>
      <c r="L49" s="21">
        <f t="shared" si="41"/>
        <v>1200</v>
      </c>
      <c r="M49" s="21">
        <f t="shared" si="41"/>
        <v>1400</v>
      </c>
      <c r="N49" s="21">
        <f t="shared" si="41"/>
        <v>1600</v>
      </c>
      <c r="O49" s="21">
        <f t="shared" si="41"/>
        <v>1800</v>
      </c>
      <c r="P49" s="21">
        <f t="shared" ref="P49:W49" si="42">P$19*$D49</f>
        <v>135.68</v>
      </c>
      <c r="Q49" s="21">
        <f t="shared" si="42"/>
        <v>132.48</v>
      </c>
      <c r="R49" s="21">
        <f t="shared" si="42"/>
        <v>127.36</v>
      </c>
      <c r="S49" s="21">
        <f t="shared" si="42"/>
        <v>121.6</v>
      </c>
      <c r="T49" s="21">
        <f t="shared" si="42"/>
        <v>113.28</v>
      </c>
      <c r="U49" s="21">
        <f t="shared" si="42"/>
        <v>102.4</v>
      </c>
      <c r="V49" s="21">
        <f t="shared" si="42"/>
        <v>87.68</v>
      </c>
      <c r="W49" s="21">
        <f t="shared" si="42"/>
        <v>71.68</v>
      </c>
      <c r="X49" s="21"/>
      <c r="Y49" s="30">
        <f t="shared" ref="Y49:AF49" si="43">(H49*P49)/(3960*P22)</f>
        <v>22.84175084</v>
      </c>
      <c r="Z49" s="30">
        <f t="shared" si="43"/>
        <v>27.87878788</v>
      </c>
      <c r="AA49" s="30">
        <f t="shared" si="43"/>
        <v>32.16161616</v>
      </c>
      <c r="AB49" s="30">
        <f t="shared" si="43"/>
        <v>36.55603656</v>
      </c>
      <c r="AC49" s="30">
        <f t="shared" si="43"/>
        <v>39.9154334</v>
      </c>
      <c r="AD49" s="30">
        <f t="shared" si="43"/>
        <v>42.09537233</v>
      </c>
      <c r="AE49" s="30">
        <f t="shared" si="43"/>
        <v>42.68224413</v>
      </c>
      <c r="AF49" s="30">
        <f t="shared" si="43"/>
        <v>44.02948403</v>
      </c>
      <c r="AH49" s="24"/>
      <c r="AI49" s="24"/>
      <c r="AJ49" s="24"/>
      <c r="AK49" s="24"/>
      <c r="AL49" s="24"/>
      <c r="AM49" s="24"/>
      <c r="AN49" s="24"/>
      <c r="AO49" s="24"/>
      <c r="AP49" s="21"/>
      <c r="AQ49" s="32"/>
      <c r="AR49" s="32"/>
      <c r="AS49" s="32"/>
      <c r="AT49" s="32"/>
      <c r="AU49" s="32"/>
      <c r="AV49" s="32"/>
      <c r="AW49" s="32"/>
      <c r="AX49" s="32"/>
    </row>
    <row r="50" customHeight="1">
      <c r="A50" s="10">
        <v>47.0</v>
      </c>
      <c r="B50" s="21">
        <f t="shared" si="4"/>
        <v>2820</v>
      </c>
      <c r="C50" s="19">
        <f t="shared" si="5"/>
        <v>0.7833333333</v>
      </c>
      <c r="D50" s="19">
        <f t="shared" si="6"/>
        <v>0.6136111111</v>
      </c>
      <c r="E50" s="19">
        <f t="shared" si="7"/>
        <v>0.480662037</v>
      </c>
      <c r="F50" s="19"/>
      <c r="G50" s="5">
        <v>47.0</v>
      </c>
      <c r="H50" s="21">
        <f t="shared" si="8"/>
        <v>391.6666667</v>
      </c>
      <c r="I50" s="21">
        <f t="shared" ref="I50:O50" si="44">Q$13*$C50</f>
        <v>587.5</v>
      </c>
      <c r="J50" s="21">
        <f t="shared" si="44"/>
        <v>783.3333333</v>
      </c>
      <c r="K50" s="21">
        <f t="shared" si="44"/>
        <v>979.1666667</v>
      </c>
      <c r="L50" s="21">
        <f t="shared" si="44"/>
        <v>1175</v>
      </c>
      <c r="M50" s="21">
        <f t="shared" si="44"/>
        <v>1370.833333</v>
      </c>
      <c r="N50" s="21">
        <f t="shared" si="44"/>
        <v>1566.666667</v>
      </c>
      <c r="O50" s="21">
        <f t="shared" si="44"/>
        <v>1762.5</v>
      </c>
      <c r="P50" s="21">
        <f t="shared" ref="P50:W50" si="45">P$19*$D50</f>
        <v>130.0855556</v>
      </c>
      <c r="Q50" s="21">
        <f t="shared" si="45"/>
        <v>127.0175</v>
      </c>
      <c r="R50" s="21">
        <f t="shared" si="45"/>
        <v>122.1086111</v>
      </c>
      <c r="S50" s="21">
        <f t="shared" si="45"/>
        <v>116.5861111</v>
      </c>
      <c r="T50" s="21">
        <f t="shared" si="45"/>
        <v>108.6091667</v>
      </c>
      <c r="U50" s="21">
        <f t="shared" si="45"/>
        <v>98.17777778</v>
      </c>
      <c r="V50" s="21">
        <f t="shared" si="45"/>
        <v>84.06472222</v>
      </c>
      <c r="W50" s="21">
        <f t="shared" si="45"/>
        <v>68.72444444</v>
      </c>
      <c r="X50" s="21"/>
      <c r="Y50" s="17"/>
      <c r="Z50" s="21"/>
      <c r="AA50" s="21"/>
      <c r="AB50" s="21"/>
      <c r="AC50" s="21"/>
      <c r="AD50" s="21"/>
      <c r="AE50" s="21"/>
      <c r="AF50" s="21"/>
      <c r="AH50" s="24"/>
      <c r="AI50" s="24"/>
      <c r="AJ50" s="24"/>
      <c r="AK50" s="24"/>
      <c r="AL50" s="24"/>
      <c r="AM50" s="24"/>
      <c r="AN50" s="24"/>
      <c r="AO50" s="24"/>
      <c r="AP50" s="21"/>
      <c r="AQ50" s="32"/>
      <c r="AR50" s="32"/>
      <c r="AS50" s="32"/>
      <c r="AT50" s="32"/>
      <c r="AU50" s="32"/>
      <c r="AV50" s="32"/>
      <c r="AW50" s="32"/>
      <c r="AX50" s="32"/>
    </row>
    <row r="51" customHeight="1">
      <c r="A51" s="10">
        <v>46.0</v>
      </c>
      <c r="B51" s="21">
        <f t="shared" si="4"/>
        <v>2760</v>
      </c>
      <c r="C51" s="19">
        <f t="shared" si="5"/>
        <v>0.7666666667</v>
      </c>
      <c r="D51" s="19">
        <f t="shared" si="6"/>
        <v>0.5877777778</v>
      </c>
      <c r="E51" s="19">
        <f t="shared" si="7"/>
        <v>0.4506296296</v>
      </c>
      <c r="F51" s="19"/>
      <c r="G51" s="5">
        <v>46.0</v>
      </c>
      <c r="H51" s="21">
        <f t="shared" si="8"/>
        <v>383.3333333</v>
      </c>
      <c r="I51" s="21">
        <f t="shared" ref="I51:O51" si="46">Q$13*$C51</f>
        <v>575</v>
      </c>
      <c r="J51" s="21">
        <f t="shared" si="46"/>
        <v>766.6666667</v>
      </c>
      <c r="K51" s="21">
        <f t="shared" si="46"/>
        <v>958.3333333</v>
      </c>
      <c r="L51" s="21">
        <f t="shared" si="46"/>
        <v>1150</v>
      </c>
      <c r="M51" s="21">
        <f t="shared" si="46"/>
        <v>1341.666667</v>
      </c>
      <c r="N51" s="21">
        <f t="shared" si="46"/>
        <v>1533.333333</v>
      </c>
      <c r="O51" s="21">
        <f t="shared" si="46"/>
        <v>1725</v>
      </c>
      <c r="P51" s="21">
        <f t="shared" ref="P51:W51" si="47">P$19*$D51</f>
        <v>124.6088889</v>
      </c>
      <c r="Q51" s="21">
        <f t="shared" si="47"/>
        <v>121.67</v>
      </c>
      <c r="R51" s="21">
        <f t="shared" si="47"/>
        <v>116.9677778</v>
      </c>
      <c r="S51" s="21">
        <f t="shared" si="47"/>
        <v>111.6777778</v>
      </c>
      <c r="T51" s="21">
        <f t="shared" si="47"/>
        <v>104.0366667</v>
      </c>
      <c r="U51" s="21">
        <f t="shared" si="47"/>
        <v>94.04444444</v>
      </c>
      <c r="V51" s="21">
        <f t="shared" si="47"/>
        <v>80.52555556</v>
      </c>
      <c r="W51" s="21">
        <f t="shared" si="47"/>
        <v>65.83111111</v>
      </c>
      <c r="X51" s="21"/>
      <c r="Y51" s="30">
        <f t="shared" ref="Y51:AF51" si="48">(H51*P51)/(3960*P22)</f>
        <v>20.10384711</v>
      </c>
      <c r="Z51" s="30">
        <f t="shared" si="48"/>
        <v>24.53712472</v>
      </c>
      <c r="AA51" s="30">
        <f t="shared" si="48"/>
        <v>28.30659605</v>
      </c>
      <c r="AB51" s="30">
        <f t="shared" si="48"/>
        <v>32.17428362</v>
      </c>
      <c r="AC51" s="30">
        <f t="shared" si="48"/>
        <v>35.13100971</v>
      </c>
      <c r="AD51" s="30">
        <f t="shared" si="48"/>
        <v>37.04965242</v>
      </c>
      <c r="AE51" s="30">
        <f t="shared" si="48"/>
        <v>37.56617942</v>
      </c>
      <c r="AF51" s="30">
        <f t="shared" si="48"/>
        <v>38.75193375</v>
      </c>
      <c r="AH51" s="24"/>
      <c r="AI51" s="24"/>
      <c r="AJ51" s="24"/>
      <c r="AK51" s="24"/>
      <c r="AL51" s="24"/>
      <c r="AM51" s="24"/>
      <c r="AN51" s="24"/>
      <c r="AO51" s="24"/>
      <c r="AP51" s="21"/>
      <c r="AQ51" s="32"/>
      <c r="AR51" s="32"/>
      <c r="AS51" s="32"/>
      <c r="AT51" s="32"/>
      <c r="AU51" s="32"/>
      <c r="AV51" s="32"/>
      <c r="AW51" s="32"/>
      <c r="AX51" s="32"/>
    </row>
    <row r="52" customHeight="1">
      <c r="A52" s="10">
        <v>45.0</v>
      </c>
      <c r="B52" s="21">
        <f t="shared" si="4"/>
        <v>2700</v>
      </c>
      <c r="C52" s="19">
        <f t="shared" si="5"/>
        <v>0.75</v>
      </c>
      <c r="D52" s="19">
        <f t="shared" si="6"/>
        <v>0.5625</v>
      </c>
      <c r="E52" s="19">
        <f t="shared" si="7"/>
        <v>0.421875</v>
      </c>
      <c r="F52" s="19"/>
      <c r="G52" s="5">
        <v>45.0</v>
      </c>
      <c r="H52" s="21">
        <f t="shared" si="8"/>
        <v>375</v>
      </c>
      <c r="I52" s="21">
        <f t="shared" ref="I52:O52" si="49">Q$13*$C52</f>
        <v>562.5</v>
      </c>
      <c r="J52" s="21">
        <f t="shared" si="49"/>
        <v>750</v>
      </c>
      <c r="K52" s="21">
        <f t="shared" si="49"/>
        <v>937.5</v>
      </c>
      <c r="L52" s="21">
        <f t="shared" si="49"/>
        <v>1125</v>
      </c>
      <c r="M52" s="21">
        <f t="shared" si="49"/>
        <v>1312.5</v>
      </c>
      <c r="N52" s="21">
        <f t="shared" si="49"/>
        <v>1500</v>
      </c>
      <c r="O52" s="21">
        <f t="shared" si="49"/>
        <v>1687.5</v>
      </c>
      <c r="P52" s="21">
        <f t="shared" ref="P52:W52" si="50">P$19*$D52</f>
        <v>119.25</v>
      </c>
      <c r="Q52" s="21">
        <f t="shared" si="50"/>
        <v>116.4375</v>
      </c>
      <c r="R52" s="21">
        <f t="shared" si="50"/>
        <v>111.9375</v>
      </c>
      <c r="S52" s="21">
        <f t="shared" si="50"/>
        <v>106.875</v>
      </c>
      <c r="T52" s="21">
        <f t="shared" si="50"/>
        <v>99.5625</v>
      </c>
      <c r="U52" s="21">
        <f t="shared" si="50"/>
        <v>90</v>
      </c>
      <c r="V52" s="21">
        <f t="shared" si="50"/>
        <v>77.0625</v>
      </c>
      <c r="W52" s="21">
        <f t="shared" si="50"/>
        <v>63</v>
      </c>
      <c r="X52" s="21"/>
      <c r="Y52" s="30">
        <f t="shared" ref="Y52:AF52" si="51">(H52*P52)/(3960*P22)</f>
        <v>18.82102273</v>
      </c>
      <c r="Z52" s="30">
        <f t="shared" si="51"/>
        <v>22.97141335</v>
      </c>
      <c r="AA52" s="30">
        <f t="shared" si="51"/>
        <v>26.50035511</v>
      </c>
      <c r="AB52" s="30">
        <f t="shared" si="51"/>
        <v>30.12124594</v>
      </c>
      <c r="AC52" s="30">
        <f t="shared" si="51"/>
        <v>32.88930365</v>
      </c>
      <c r="AD52" s="30">
        <f t="shared" si="51"/>
        <v>34.68551797</v>
      </c>
      <c r="AE52" s="30">
        <f t="shared" si="51"/>
        <v>35.16908543</v>
      </c>
      <c r="AF52" s="30">
        <f t="shared" si="51"/>
        <v>36.2791769</v>
      </c>
      <c r="AH52" s="31" t="str">
        <f t="shared" ref="AH52:AO52" si="52">(((Y52*0.746)/#REF!)/60)*(1000/H52)</f>
        <v>#REF!</v>
      </c>
      <c r="AI52" s="31" t="str">
        <f t="shared" si="52"/>
        <v>#REF!</v>
      </c>
      <c r="AJ52" s="31" t="str">
        <f t="shared" si="52"/>
        <v>#REF!</v>
      </c>
      <c r="AK52" s="31" t="str">
        <f t="shared" si="52"/>
        <v>#REF!</v>
      </c>
      <c r="AL52" s="31" t="str">
        <f t="shared" si="52"/>
        <v>#REF!</v>
      </c>
      <c r="AM52" s="31" t="str">
        <f t="shared" si="52"/>
        <v>#REF!</v>
      </c>
      <c r="AN52" s="31" t="str">
        <f t="shared" si="52"/>
        <v>#REF!</v>
      </c>
      <c r="AO52" s="31" t="str">
        <f t="shared" si="52"/>
        <v>#REF!</v>
      </c>
      <c r="AP52" s="21"/>
      <c r="AQ52" s="32" t="str">
        <f t="shared" ref="AQ52:AX52" si="53">AH52*#REF!</f>
        <v>#REF!</v>
      </c>
      <c r="AR52" s="32" t="str">
        <f t="shared" si="53"/>
        <v>#REF!</v>
      </c>
      <c r="AS52" s="32" t="str">
        <f t="shared" si="53"/>
        <v>#REF!</v>
      </c>
      <c r="AT52" s="32" t="str">
        <f t="shared" si="53"/>
        <v>#REF!</v>
      </c>
      <c r="AU52" s="32" t="str">
        <f t="shared" si="53"/>
        <v>#REF!</v>
      </c>
      <c r="AV52" s="32" t="str">
        <f t="shared" si="53"/>
        <v>#REF!</v>
      </c>
      <c r="AW52" s="32" t="str">
        <f t="shared" si="53"/>
        <v>#REF!</v>
      </c>
      <c r="AX52" s="32" t="str">
        <f t="shared" si="53"/>
        <v>#REF!</v>
      </c>
    </row>
    <row r="53" customHeight="1">
      <c r="A53" s="10">
        <v>44.0</v>
      </c>
      <c r="B53" s="21">
        <f t="shared" si="4"/>
        <v>2640</v>
      </c>
      <c r="C53" s="19">
        <f t="shared" si="5"/>
        <v>0.7333333333</v>
      </c>
      <c r="D53" s="19">
        <f t="shared" si="6"/>
        <v>0.5377777778</v>
      </c>
      <c r="E53" s="19">
        <f t="shared" si="7"/>
        <v>0.3943703704</v>
      </c>
      <c r="F53" s="19"/>
      <c r="G53" s="5">
        <v>44.0</v>
      </c>
      <c r="H53" s="21">
        <f t="shared" si="8"/>
        <v>366.6666667</v>
      </c>
      <c r="I53" s="21">
        <f t="shared" ref="I53:O53" si="54">Q$13*$C53</f>
        <v>550</v>
      </c>
      <c r="J53" s="21">
        <f t="shared" si="54"/>
        <v>733.3333333</v>
      </c>
      <c r="K53" s="21">
        <f t="shared" si="54"/>
        <v>916.6666667</v>
      </c>
      <c r="L53" s="21">
        <f t="shared" si="54"/>
        <v>1100</v>
      </c>
      <c r="M53" s="21">
        <f t="shared" si="54"/>
        <v>1283.333333</v>
      </c>
      <c r="N53" s="21">
        <f t="shared" si="54"/>
        <v>1466.666667</v>
      </c>
      <c r="O53" s="21">
        <f t="shared" si="54"/>
        <v>1650</v>
      </c>
      <c r="P53" s="21">
        <f t="shared" ref="P53:W53" si="55">P$19*$D53</f>
        <v>114.0088889</v>
      </c>
      <c r="Q53" s="21">
        <f t="shared" si="55"/>
        <v>111.32</v>
      </c>
      <c r="R53" s="21">
        <f t="shared" si="55"/>
        <v>107.0177778</v>
      </c>
      <c r="S53" s="21">
        <f t="shared" si="55"/>
        <v>102.1777778</v>
      </c>
      <c r="T53" s="21">
        <f t="shared" si="55"/>
        <v>95.18666667</v>
      </c>
      <c r="U53" s="21">
        <f t="shared" si="55"/>
        <v>86.04444444</v>
      </c>
      <c r="V53" s="21">
        <f t="shared" si="55"/>
        <v>73.67555556</v>
      </c>
      <c r="W53" s="21">
        <f t="shared" si="55"/>
        <v>60.23111111</v>
      </c>
      <c r="X53" s="21"/>
      <c r="Y53" s="30">
        <f t="shared" ref="Y53:AF53" si="56">(H53*P53)/(3960*P22)</f>
        <v>17.59396433</v>
      </c>
      <c r="Z53" s="30">
        <f t="shared" si="56"/>
        <v>21.47376543</v>
      </c>
      <c r="AA53" s="30">
        <f t="shared" si="56"/>
        <v>24.77263374</v>
      </c>
      <c r="AB53" s="30">
        <f t="shared" si="56"/>
        <v>28.1574564</v>
      </c>
      <c r="AC53" s="30">
        <f t="shared" si="56"/>
        <v>30.74504737</v>
      </c>
      <c r="AD53" s="30">
        <f t="shared" si="56"/>
        <v>32.42415542</v>
      </c>
      <c r="AE53" s="30">
        <f t="shared" si="56"/>
        <v>32.87619614</v>
      </c>
      <c r="AF53" s="30">
        <f t="shared" si="56"/>
        <v>33.91391391</v>
      </c>
      <c r="AH53" s="24"/>
      <c r="AI53" s="24"/>
      <c r="AJ53" s="24"/>
      <c r="AK53" s="24"/>
      <c r="AL53" s="24"/>
      <c r="AM53" s="24"/>
      <c r="AN53" s="24"/>
      <c r="AO53" s="24"/>
      <c r="AP53" s="21"/>
      <c r="AQ53" s="32"/>
      <c r="AR53" s="32"/>
      <c r="AS53" s="32"/>
      <c r="AT53" s="32"/>
      <c r="AU53" s="32"/>
      <c r="AV53" s="32"/>
      <c r="AW53" s="32"/>
      <c r="AX53" s="32"/>
    </row>
    <row r="54" customHeight="1">
      <c r="A54" s="10">
        <v>43.0</v>
      </c>
      <c r="B54" s="21">
        <f t="shared" si="4"/>
        <v>2580</v>
      </c>
      <c r="C54" s="19">
        <f t="shared" si="5"/>
        <v>0.7166666667</v>
      </c>
      <c r="D54" s="19">
        <f t="shared" si="6"/>
        <v>0.5136111111</v>
      </c>
      <c r="E54" s="19">
        <f t="shared" si="7"/>
        <v>0.368087963</v>
      </c>
      <c r="F54" s="19"/>
      <c r="G54" s="5">
        <v>43.0</v>
      </c>
      <c r="H54" s="21">
        <f t="shared" si="8"/>
        <v>358.3333333</v>
      </c>
      <c r="I54" s="21">
        <f t="shared" ref="I54:O54" si="57">Q$13*$C54</f>
        <v>537.5</v>
      </c>
      <c r="J54" s="21">
        <f t="shared" si="57"/>
        <v>716.6666667</v>
      </c>
      <c r="K54" s="21">
        <f t="shared" si="57"/>
        <v>895.8333333</v>
      </c>
      <c r="L54" s="21">
        <f t="shared" si="57"/>
        <v>1075</v>
      </c>
      <c r="M54" s="21">
        <f t="shared" si="57"/>
        <v>1254.166667</v>
      </c>
      <c r="N54" s="21">
        <f t="shared" si="57"/>
        <v>1433.333333</v>
      </c>
      <c r="O54" s="21">
        <f t="shared" si="57"/>
        <v>1612.5</v>
      </c>
      <c r="P54" s="21">
        <f t="shared" ref="P54:W54" si="58">P$19*$D54</f>
        <v>108.8855556</v>
      </c>
      <c r="Q54" s="21">
        <f t="shared" si="58"/>
        <v>106.3175</v>
      </c>
      <c r="R54" s="21">
        <f t="shared" si="58"/>
        <v>102.2086111</v>
      </c>
      <c r="S54" s="21">
        <f t="shared" si="58"/>
        <v>97.58611111</v>
      </c>
      <c r="T54" s="21">
        <f t="shared" si="58"/>
        <v>90.90916667</v>
      </c>
      <c r="U54" s="21">
        <f t="shared" si="58"/>
        <v>82.17777778</v>
      </c>
      <c r="V54" s="21">
        <f t="shared" si="58"/>
        <v>70.36472222</v>
      </c>
      <c r="W54" s="21">
        <f t="shared" si="58"/>
        <v>57.52444444</v>
      </c>
      <c r="X54" s="21"/>
      <c r="Y54" s="17"/>
      <c r="Z54" s="21"/>
      <c r="AA54" s="21"/>
      <c r="AB54" s="21"/>
      <c r="AC54" s="21"/>
      <c r="AD54" s="21"/>
      <c r="AE54" s="21"/>
      <c r="AF54" s="21"/>
      <c r="AH54" s="24"/>
      <c r="AI54" s="24"/>
      <c r="AJ54" s="24"/>
      <c r="AK54" s="24"/>
      <c r="AL54" s="24"/>
      <c r="AM54" s="24"/>
      <c r="AN54" s="24"/>
      <c r="AO54" s="24"/>
      <c r="AP54" s="21"/>
      <c r="AQ54" s="32"/>
      <c r="AR54" s="32"/>
      <c r="AS54" s="32"/>
      <c r="AT54" s="32"/>
      <c r="AU54" s="32"/>
      <c r="AV54" s="32"/>
      <c r="AW54" s="32"/>
      <c r="AX54" s="32"/>
    </row>
    <row r="55" customHeight="1">
      <c r="A55" s="10">
        <v>42.0</v>
      </c>
      <c r="B55" s="21">
        <f t="shared" si="4"/>
        <v>2520</v>
      </c>
      <c r="C55" s="19">
        <f t="shared" si="5"/>
        <v>0.7</v>
      </c>
      <c r="D55" s="19">
        <f t="shared" si="6"/>
        <v>0.49</v>
      </c>
      <c r="E55" s="19">
        <f t="shared" si="7"/>
        <v>0.343</v>
      </c>
      <c r="F55" s="19"/>
      <c r="G55" s="5">
        <v>42.0</v>
      </c>
      <c r="H55" s="21">
        <f t="shared" si="8"/>
        <v>350</v>
      </c>
      <c r="I55" s="21">
        <f t="shared" ref="I55:O55" si="59">Q$13*$C55</f>
        <v>525</v>
      </c>
      <c r="J55" s="21">
        <f t="shared" si="59"/>
        <v>700</v>
      </c>
      <c r="K55" s="21">
        <f t="shared" si="59"/>
        <v>875</v>
      </c>
      <c r="L55" s="21">
        <f t="shared" si="59"/>
        <v>1050</v>
      </c>
      <c r="M55" s="21">
        <f t="shared" si="59"/>
        <v>1225</v>
      </c>
      <c r="N55" s="21">
        <f t="shared" si="59"/>
        <v>1400</v>
      </c>
      <c r="O55" s="21">
        <f t="shared" si="59"/>
        <v>1575</v>
      </c>
      <c r="P55" s="21">
        <f t="shared" ref="P55:W55" si="60">P$19*$D55</f>
        <v>103.88</v>
      </c>
      <c r="Q55" s="21">
        <f t="shared" si="60"/>
        <v>101.43</v>
      </c>
      <c r="R55" s="21">
        <f t="shared" si="60"/>
        <v>97.51</v>
      </c>
      <c r="S55" s="21">
        <f t="shared" si="60"/>
        <v>93.1</v>
      </c>
      <c r="T55" s="21">
        <f t="shared" si="60"/>
        <v>86.73</v>
      </c>
      <c r="U55" s="21">
        <f t="shared" si="60"/>
        <v>78.4</v>
      </c>
      <c r="V55" s="21">
        <f t="shared" si="60"/>
        <v>67.13</v>
      </c>
      <c r="W55" s="21">
        <f t="shared" si="60"/>
        <v>54.88</v>
      </c>
      <c r="X55" s="21"/>
      <c r="Y55" s="30">
        <f t="shared" ref="Y55:AF55" si="61">(H55*P55)/(3960*P22)</f>
        <v>15.30218855</v>
      </c>
      <c r="Z55" s="30">
        <f t="shared" si="61"/>
        <v>18.67660985</v>
      </c>
      <c r="AA55" s="30">
        <f t="shared" si="61"/>
        <v>21.5457702</v>
      </c>
      <c r="AB55" s="30">
        <f t="shared" si="61"/>
        <v>24.48968855</v>
      </c>
      <c r="AC55" s="30">
        <f t="shared" si="61"/>
        <v>26.74022199</v>
      </c>
      <c r="AD55" s="30">
        <f t="shared" si="61"/>
        <v>28.20061076</v>
      </c>
      <c r="AE55" s="30">
        <f t="shared" si="61"/>
        <v>28.59376902</v>
      </c>
      <c r="AF55" s="30">
        <f t="shared" si="61"/>
        <v>29.4963145</v>
      </c>
      <c r="AH55" s="24"/>
      <c r="AI55" s="24"/>
      <c r="AJ55" s="24"/>
      <c r="AK55" s="24"/>
      <c r="AL55" s="24"/>
      <c r="AM55" s="24"/>
      <c r="AN55" s="24"/>
      <c r="AO55" s="24"/>
      <c r="AP55" s="21"/>
      <c r="AQ55" s="32"/>
      <c r="AR55" s="32"/>
      <c r="AS55" s="32"/>
      <c r="AT55" s="32"/>
      <c r="AU55" s="32"/>
      <c r="AV55" s="32"/>
      <c r="AW55" s="32"/>
      <c r="AX55" s="32"/>
    </row>
    <row r="56" customHeight="1">
      <c r="A56" s="10">
        <v>41.0</v>
      </c>
      <c r="B56" s="21">
        <f t="shared" si="4"/>
        <v>2460</v>
      </c>
      <c r="C56" s="19">
        <f t="shared" si="5"/>
        <v>0.6833333333</v>
      </c>
      <c r="D56" s="19">
        <f t="shared" si="6"/>
        <v>0.4669444444</v>
      </c>
      <c r="E56" s="19">
        <f t="shared" si="7"/>
        <v>0.3190787037</v>
      </c>
      <c r="F56" s="19"/>
      <c r="G56" s="5">
        <v>41.0</v>
      </c>
      <c r="H56" s="21">
        <f t="shared" si="8"/>
        <v>341.6666667</v>
      </c>
      <c r="I56" s="21">
        <f t="shared" ref="I56:O56" si="62">Q$13*$C56</f>
        <v>512.5</v>
      </c>
      <c r="J56" s="21">
        <f t="shared" si="62"/>
        <v>683.3333333</v>
      </c>
      <c r="K56" s="21">
        <f t="shared" si="62"/>
        <v>854.1666667</v>
      </c>
      <c r="L56" s="21">
        <f t="shared" si="62"/>
        <v>1025</v>
      </c>
      <c r="M56" s="21">
        <f t="shared" si="62"/>
        <v>1195.833333</v>
      </c>
      <c r="N56" s="21">
        <f t="shared" si="62"/>
        <v>1366.666667</v>
      </c>
      <c r="O56" s="21">
        <f t="shared" si="62"/>
        <v>1537.5</v>
      </c>
      <c r="P56" s="21">
        <f t="shared" ref="P56:W56" si="63">P$19*$D56</f>
        <v>98.99222222</v>
      </c>
      <c r="Q56" s="21">
        <f t="shared" si="63"/>
        <v>96.6575</v>
      </c>
      <c r="R56" s="21">
        <f t="shared" si="63"/>
        <v>92.92194444</v>
      </c>
      <c r="S56" s="21">
        <f t="shared" si="63"/>
        <v>88.71944444</v>
      </c>
      <c r="T56" s="21">
        <f t="shared" si="63"/>
        <v>82.64916667</v>
      </c>
      <c r="U56" s="21">
        <f t="shared" si="63"/>
        <v>74.71111111</v>
      </c>
      <c r="V56" s="21">
        <f t="shared" si="63"/>
        <v>63.97138889</v>
      </c>
      <c r="W56" s="21">
        <f t="shared" si="63"/>
        <v>52.29777778</v>
      </c>
      <c r="X56" s="21"/>
      <c r="Y56" s="17"/>
      <c r="Z56" s="21"/>
      <c r="AA56" s="21"/>
      <c r="AB56" s="21"/>
      <c r="AC56" s="21"/>
      <c r="AD56" s="21"/>
      <c r="AE56" s="21"/>
      <c r="AF56" s="21"/>
      <c r="AH56" s="24"/>
      <c r="AI56" s="24"/>
      <c r="AJ56" s="24"/>
      <c r="AK56" s="24"/>
      <c r="AL56" s="24"/>
      <c r="AM56" s="24"/>
      <c r="AN56" s="24"/>
      <c r="AO56" s="24"/>
      <c r="AP56" s="21"/>
      <c r="AQ56" s="32"/>
      <c r="AR56" s="32"/>
      <c r="AS56" s="32"/>
      <c r="AT56" s="32"/>
      <c r="AU56" s="32"/>
      <c r="AV56" s="32"/>
      <c r="AW56" s="32"/>
      <c r="AX56" s="32"/>
    </row>
    <row r="57" customHeight="1">
      <c r="A57" s="10">
        <v>40.0</v>
      </c>
      <c r="B57" s="21">
        <f t="shared" si="4"/>
        <v>2400</v>
      </c>
      <c r="C57" s="19">
        <f t="shared" si="5"/>
        <v>0.6666666667</v>
      </c>
      <c r="D57" s="19">
        <f t="shared" si="6"/>
        <v>0.4444444444</v>
      </c>
      <c r="E57" s="19">
        <f t="shared" si="7"/>
        <v>0.2962962963</v>
      </c>
      <c r="F57" s="19"/>
      <c r="G57" s="5">
        <v>40.0</v>
      </c>
      <c r="H57" s="21">
        <f t="shared" si="8"/>
        <v>333.3333333</v>
      </c>
      <c r="I57" s="21">
        <f t="shared" ref="I57:O57" si="64">Q$13*$C57</f>
        <v>500</v>
      </c>
      <c r="J57" s="21">
        <f t="shared" si="64"/>
        <v>666.6666667</v>
      </c>
      <c r="K57" s="21">
        <f t="shared" si="64"/>
        <v>833.3333333</v>
      </c>
      <c r="L57" s="21">
        <f t="shared" si="64"/>
        <v>1000</v>
      </c>
      <c r="M57" s="21">
        <f t="shared" si="64"/>
        <v>1166.666667</v>
      </c>
      <c r="N57" s="21">
        <f t="shared" si="64"/>
        <v>1333.333333</v>
      </c>
      <c r="O57" s="21">
        <f t="shared" si="64"/>
        <v>1500</v>
      </c>
      <c r="P57" s="21">
        <f t="shared" ref="P57:W57" si="65">P$19*$D57</f>
        <v>94.22222222</v>
      </c>
      <c r="Q57" s="21">
        <f t="shared" si="65"/>
        <v>92</v>
      </c>
      <c r="R57" s="21">
        <f t="shared" si="65"/>
        <v>88.44444444</v>
      </c>
      <c r="S57" s="21">
        <f t="shared" si="65"/>
        <v>84.44444444</v>
      </c>
      <c r="T57" s="21">
        <f t="shared" si="65"/>
        <v>78.66666667</v>
      </c>
      <c r="U57" s="21">
        <f t="shared" si="65"/>
        <v>71.11111111</v>
      </c>
      <c r="V57" s="21">
        <f t="shared" si="65"/>
        <v>60.88888889</v>
      </c>
      <c r="W57" s="21">
        <f t="shared" si="65"/>
        <v>49.77777778</v>
      </c>
      <c r="X57" s="21"/>
      <c r="Y57" s="30">
        <f t="shared" ref="Y57:AF57" si="66">(H57*P57)/(3960*P22)</f>
        <v>13.21860581</v>
      </c>
      <c r="Z57" s="30">
        <f t="shared" si="66"/>
        <v>16.1335578</v>
      </c>
      <c r="AA57" s="30">
        <f t="shared" si="66"/>
        <v>18.61204639</v>
      </c>
      <c r="AB57" s="30">
        <f t="shared" si="66"/>
        <v>21.15511375</v>
      </c>
      <c r="AC57" s="30">
        <f t="shared" si="66"/>
        <v>23.09920915</v>
      </c>
      <c r="AD57" s="30">
        <f t="shared" si="66"/>
        <v>24.36074787</v>
      </c>
      <c r="AE57" s="30">
        <f t="shared" si="66"/>
        <v>24.70037276</v>
      </c>
      <c r="AF57" s="30">
        <f t="shared" si="66"/>
        <v>25.48002548</v>
      </c>
      <c r="AH57" s="31" t="str">
        <f t="shared" ref="AH57:AO57" si="67">(((Y57*0.746)/#REF!)/60)*(1000/H57)</f>
        <v>#REF!</v>
      </c>
      <c r="AI57" s="31" t="str">
        <f t="shared" si="67"/>
        <v>#REF!</v>
      </c>
      <c r="AJ57" s="31" t="str">
        <f t="shared" si="67"/>
        <v>#REF!</v>
      </c>
      <c r="AK57" s="31" t="str">
        <f t="shared" si="67"/>
        <v>#REF!</v>
      </c>
      <c r="AL57" s="31" t="str">
        <f t="shared" si="67"/>
        <v>#REF!</v>
      </c>
      <c r="AM57" s="31" t="str">
        <f t="shared" si="67"/>
        <v>#REF!</v>
      </c>
      <c r="AN57" s="31" t="str">
        <f t="shared" si="67"/>
        <v>#REF!</v>
      </c>
      <c r="AO57" s="31" t="str">
        <f t="shared" si="67"/>
        <v>#REF!</v>
      </c>
      <c r="AP57" s="21"/>
      <c r="AQ57" s="32" t="str">
        <f t="shared" ref="AQ57:AX57" si="68">AH57*#REF!</f>
        <v>#REF!</v>
      </c>
      <c r="AR57" s="32" t="str">
        <f t="shared" si="68"/>
        <v>#REF!</v>
      </c>
      <c r="AS57" s="32" t="str">
        <f t="shared" si="68"/>
        <v>#REF!</v>
      </c>
      <c r="AT57" s="32" t="str">
        <f t="shared" si="68"/>
        <v>#REF!</v>
      </c>
      <c r="AU57" s="32" t="str">
        <f t="shared" si="68"/>
        <v>#REF!</v>
      </c>
      <c r="AV57" s="32" t="str">
        <f t="shared" si="68"/>
        <v>#REF!</v>
      </c>
      <c r="AW57" s="32" t="str">
        <f t="shared" si="68"/>
        <v>#REF!</v>
      </c>
      <c r="AX57" s="32" t="str">
        <f t="shared" si="68"/>
        <v>#REF!</v>
      </c>
    </row>
    <row r="58" customHeight="1">
      <c r="A58" s="10">
        <v>39.0</v>
      </c>
      <c r="B58" s="21">
        <f t="shared" si="4"/>
        <v>2340</v>
      </c>
      <c r="C58" s="19">
        <f t="shared" si="5"/>
        <v>0.65</v>
      </c>
      <c r="D58" s="19">
        <f t="shared" si="6"/>
        <v>0.4225</v>
      </c>
      <c r="E58" s="19">
        <f t="shared" si="7"/>
        <v>0.274625</v>
      </c>
      <c r="F58" s="19"/>
      <c r="G58" s="5">
        <v>39.0</v>
      </c>
      <c r="H58" s="21">
        <f t="shared" si="8"/>
        <v>325</v>
      </c>
      <c r="I58" s="21">
        <f t="shared" ref="I58:O58" si="69">Q$13*$C58</f>
        <v>487.5</v>
      </c>
      <c r="J58" s="21">
        <f t="shared" si="69"/>
        <v>650</v>
      </c>
      <c r="K58" s="21">
        <f t="shared" si="69"/>
        <v>812.5</v>
      </c>
      <c r="L58" s="21">
        <f t="shared" si="69"/>
        <v>975</v>
      </c>
      <c r="M58" s="21">
        <f t="shared" si="69"/>
        <v>1137.5</v>
      </c>
      <c r="N58" s="21">
        <f t="shared" si="69"/>
        <v>1300</v>
      </c>
      <c r="O58" s="21">
        <f t="shared" si="69"/>
        <v>1462.5</v>
      </c>
      <c r="P58" s="21">
        <f t="shared" ref="P58:W58" si="70">P$19*$D58</f>
        <v>89.57</v>
      </c>
      <c r="Q58" s="21">
        <f t="shared" si="70"/>
        <v>87.4575</v>
      </c>
      <c r="R58" s="21">
        <f t="shared" si="70"/>
        <v>84.0775</v>
      </c>
      <c r="S58" s="21">
        <f t="shared" si="70"/>
        <v>80.275</v>
      </c>
      <c r="T58" s="21">
        <f t="shared" si="70"/>
        <v>74.7825</v>
      </c>
      <c r="U58" s="21">
        <f t="shared" si="70"/>
        <v>67.6</v>
      </c>
      <c r="V58" s="21">
        <f t="shared" si="70"/>
        <v>57.8825</v>
      </c>
      <c r="W58" s="21">
        <f t="shared" si="70"/>
        <v>47.32</v>
      </c>
      <c r="X58" s="21"/>
      <c r="Y58" s="17"/>
      <c r="Z58" s="21"/>
      <c r="AA58" s="21"/>
      <c r="AB58" s="21"/>
      <c r="AC58" s="21"/>
      <c r="AD58" s="21"/>
      <c r="AE58" s="21"/>
      <c r="AF58" s="21"/>
      <c r="AH58" s="24"/>
      <c r="AI58" s="24"/>
      <c r="AJ58" s="24"/>
      <c r="AK58" s="24"/>
      <c r="AL58" s="24"/>
      <c r="AM58" s="24"/>
      <c r="AN58" s="24"/>
      <c r="AO58" s="24"/>
      <c r="AP58" s="21"/>
      <c r="AQ58" s="32"/>
      <c r="AR58" s="32"/>
      <c r="AS58" s="32"/>
      <c r="AT58" s="32"/>
      <c r="AU58" s="32"/>
      <c r="AV58" s="32"/>
      <c r="AW58" s="32"/>
      <c r="AX58" s="32"/>
    </row>
    <row r="59" customHeight="1">
      <c r="A59" s="10">
        <v>38.0</v>
      </c>
      <c r="B59" s="21">
        <f t="shared" si="4"/>
        <v>2280</v>
      </c>
      <c r="C59" s="19">
        <f t="shared" si="5"/>
        <v>0.6333333333</v>
      </c>
      <c r="D59" s="19">
        <f t="shared" si="6"/>
        <v>0.4011111111</v>
      </c>
      <c r="E59" s="19">
        <f t="shared" si="7"/>
        <v>0.254037037</v>
      </c>
      <c r="F59" s="19"/>
      <c r="G59" s="5">
        <v>38.0</v>
      </c>
      <c r="H59" s="21">
        <f t="shared" si="8"/>
        <v>316.6666667</v>
      </c>
      <c r="I59" s="21">
        <f t="shared" ref="I59:O59" si="71">Q$13*$C59</f>
        <v>475</v>
      </c>
      <c r="J59" s="21">
        <f t="shared" si="71"/>
        <v>633.3333333</v>
      </c>
      <c r="K59" s="21">
        <f t="shared" si="71"/>
        <v>791.6666667</v>
      </c>
      <c r="L59" s="21">
        <f t="shared" si="71"/>
        <v>950</v>
      </c>
      <c r="M59" s="21">
        <f t="shared" si="71"/>
        <v>1108.333333</v>
      </c>
      <c r="N59" s="21">
        <f t="shared" si="71"/>
        <v>1266.666667</v>
      </c>
      <c r="O59" s="21">
        <f t="shared" si="71"/>
        <v>1425</v>
      </c>
      <c r="P59" s="21">
        <f t="shared" ref="P59:W59" si="72">P$19*$D59</f>
        <v>85.03555556</v>
      </c>
      <c r="Q59" s="21">
        <f t="shared" si="72"/>
        <v>83.03</v>
      </c>
      <c r="R59" s="21">
        <f t="shared" si="72"/>
        <v>79.82111111</v>
      </c>
      <c r="S59" s="21">
        <f t="shared" si="72"/>
        <v>76.21111111</v>
      </c>
      <c r="T59" s="21">
        <f t="shared" si="72"/>
        <v>70.99666667</v>
      </c>
      <c r="U59" s="21">
        <f t="shared" si="72"/>
        <v>64.17777778</v>
      </c>
      <c r="V59" s="21">
        <f t="shared" si="72"/>
        <v>54.95222222</v>
      </c>
      <c r="W59" s="21">
        <f t="shared" si="72"/>
        <v>44.92444444</v>
      </c>
      <c r="X59" s="21"/>
      <c r="Y59" s="17"/>
      <c r="Z59" s="21"/>
      <c r="AA59" s="21"/>
      <c r="AB59" s="21"/>
      <c r="AC59" s="21"/>
      <c r="AD59" s="21"/>
      <c r="AE59" s="21"/>
      <c r="AF59" s="21"/>
      <c r="AH59" s="24"/>
      <c r="AI59" s="24"/>
      <c r="AJ59" s="24"/>
      <c r="AK59" s="24"/>
      <c r="AL59" s="24"/>
      <c r="AM59" s="24"/>
      <c r="AN59" s="24"/>
      <c r="AO59" s="24"/>
      <c r="AP59" s="21"/>
      <c r="AQ59" s="32"/>
      <c r="AR59" s="32"/>
      <c r="AS59" s="32"/>
      <c r="AT59" s="32"/>
      <c r="AU59" s="32"/>
      <c r="AV59" s="32"/>
      <c r="AW59" s="32"/>
      <c r="AX59" s="32"/>
    </row>
    <row r="60" customHeight="1">
      <c r="A60" s="10">
        <v>37.0</v>
      </c>
      <c r="B60" s="21">
        <f t="shared" si="4"/>
        <v>2220</v>
      </c>
      <c r="C60" s="19">
        <f t="shared" si="5"/>
        <v>0.6166666667</v>
      </c>
      <c r="D60" s="19">
        <f t="shared" si="6"/>
        <v>0.3802777778</v>
      </c>
      <c r="E60" s="19">
        <f t="shared" si="7"/>
        <v>0.2345046296</v>
      </c>
      <c r="F60" s="19"/>
      <c r="G60" s="5">
        <v>37.0</v>
      </c>
      <c r="H60" s="21">
        <f t="shared" si="8"/>
        <v>308.3333333</v>
      </c>
      <c r="I60" s="21">
        <f t="shared" ref="I60:O60" si="73">Q$13*$C60</f>
        <v>462.5</v>
      </c>
      <c r="J60" s="21">
        <f t="shared" si="73"/>
        <v>616.6666667</v>
      </c>
      <c r="K60" s="21">
        <f t="shared" si="73"/>
        <v>770.8333333</v>
      </c>
      <c r="L60" s="21">
        <f t="shared" si="73"/>
        <v>925</v>
      </c>
      <c r="M60" s="21">
        <f t="shared" si="73"/>
        <v>1079.166667</v>
      </c>
      <c r="N60" s="21">
        <f t="shared" si="73"/>
        <v>1233.333333</v>
      </c>
      <c r="O60" s="21">
        <f t="shared" si="73"/>
        <v>1387.5</v>
      </c>
      <c r="P60" s="21">
        <f t="shared" ref="P60:W60" si="74">P$19*$D60</f>
        <v>80.61888889</v>
      </c>
      <c r="Q60" s="21">
        <f t="shared" si="74"/>
        <v>78.7175</v>
      </c>
      <c r="R60" s="21">
        <f t="shared" si="74"/>
        <v>75.67527778</v>
      </c>
      <c r="S60" s="21">
        <f t="shared" si="74"/>
        <v>72.25277778</v>
      </c>
      <c r="T60" s="21">
        <f t="shared" si="74"/>
        <v>67.30916667</v>
      </c>
      <c r="U60" s="21">
        <f t="shared" si="74"/>
        <v>60.84444444</v>
      </c>
      <c r="V60" s="21">
        <f t="shared" si="74"/>
        <v>52.09805556</v>
      </c>
      <c r="W60" s="21">
        <f t="shared" si="74"/>
        <v>42.59111111</v>
      </c>
      <c r="X60" s="21"/>
      <c r="Y60" s="17"/>
      <c r="Z60" s="21"/>
      <c r="AA60" s="21"/>
      <c r="AB60" s="21"/>
      <c r="AC60" s="21"/>
      <c r="AD60" s="21"/>
      <c r="AE60" s="21"/>
      <c r="AF60" s="21"/>
      <c r="AH60" s="24"/>
      <c r="AI60" s="24"/>
      <c r="AJ60" s="24"/>
      <c r="AK60" s="24"/>
      <c r="AL60" s="24"/>
      <c r="AM60" s="24"/>
      <c r="AN60" s="24"/>
      <c r="AO60" s="24"/>
      <c r="AP60" s="21"/>
      <c r="AQ60" s="32"/>
      <c r="AR60" s="32"/>
      <c r="AS60" s="32"/>
      <c r="AT60" s="32"/>
      <c r="AU60" s="32"/>
      <c r="AV60" s="32"/>
      <c r="AW60" s="32"/>
      <c r="AX60" s="32"/>
    </row>
    <row r="61" customHeight="1">
      <c r="A61" s="10">
        <v>36.0</v>
      </c>
      <c r="B61" s="21">
        <f t="shared" si="4"/>
        <v>2160</v>
      </c>
      <c r="C61" s="19">
        <f t="shared" si="5"/>
        <v>0.6</v>
      </c>
      <c r="D61" s="19">
        <f t="shared" si="6"/>
        <v>0.36</v>
      </c>
      <c r="E61" s="19">
        <f t="shared" si="7"/>
        <v>0.216</v>
      </c>
      <c r="F61" s="19"/>
      <c r="G61" s="5">
        <v>36.0</v>
      </c>
      <c r="H61" s="21">
        <f t="shared" si="8"/>
        <v>300</v>
      </c>
      <c r="I61" s="21">
        <f t="shared" ref="I61:O61" si="75">Q$13*$C61</f>
        <v>450</v>
      </c>
      <c r="J61" s="21">
        <f t="shared" si="75"/>
        <v>600</v>
      </c>
      <c r="K61" s="21">
        <f t="shared" si="75"/>
        <v>750</v>
      </c>
      <c r="L61" s="21">
        <f t="shared" si="75"/>
        <v>900</v>
      </c>
      <c r="M61" s="21">
        <f t="shared" si="75"/>
        <v>1050</v>
      </c>
      <c r="N61" s="21">
        <f t="shared" si="75"/>
        <v>1200</v>
      </c>
      <c r="O61" s="21">
        <f t="shared" si="75"/>
        <v>1350</v>
      </c>
      <c r="P61" s="21">
        <f t="shared" ref="P61:W61" si="76">P$19*$D61</f>
        <v>76.32</v>
      </c>
      <c r="Q61" s="21">
        <f t="shared" si="76"/>
        <v>74.52</v>
      </c>
      <c r="R61" s="21">
        <f t="shared" si="76"/>
        <v>71.64</v>
      </c>
      <c r="S61" s="21">
        <f t="shared" si="76"/>
        <v>68.4</v>
      </c>
      <c r="T61" s="21">
        <f t="shared" si="76"/>
        <v>63.72</v>
      </c>
      <c r="U61" s="21">
        <f t="shared" si="76"/>
        <v>57.6</v>
      </c>
      <c r="V61" s="21">
        <f t="shared" si="76"/>
        <v>49.32</v>
      </c>
      <c r="W61" s="21">
        <f t="shared" si="76"/>
        <v>40.32</v>
      </c>
      <c r="X61" s="21"/>
      <c r="Y61" s="17"/>
      <c r="Z61" s="21"/>
      <c r="AA61" s="21"/>
      <c r="AB61" s="21"/>
      <c r="AC61" s="21"/>
      <c r="AD61" s="21"/>
      <c r="AE61" s="21"/>
      <c r="AF61" s="21"/>
      <c r="AH61" s="24"/>
      <c r="AI61" s="24"/>
      <c r="AJ61" s="24"/>
      <c r="AK61" s="24"/>
      <c r="AL61" s="24"/>
      <c r="AM61" s="24"/>
      <c r="AN61" s="24"/>
      <c r="AO61" s="24"/>
      <c r="AP61" s="21"/>
      <c r="AQ61" s="32"/>
      <c r="AR61" s="32"/>
      <c r="AS61" s="32"/>
      <c r="AT61" s="32"/>
      <c r="AU61" s="32"/>
      <c r="AV61" s="32"/>
      <c r="AW61" s="32"/>
      <c r="AX61" s="32"/>
    </row>
    <row r="62" customHeight="1">
      <c r="A62" s="10">
        <v>35.0</v>
      </c>
      <c r="B62" s="21">
        <f t="shared" si="4"/>
        <v>2100</v>
      </c>
      <c r="C62" s="19">
        <f t="shared" si="5"/>
        <v>0.5833333333</v>
      </c>
      <c r="D62" s="19">
        <f t="shared" si="6"/>
        <v>0.3402777778</v>
      </c>
      <c r="E62" s="19">
        <f t="shared" si="7"/>
        <v>0.1984953704</v>
      </c>
      <c r="F62" s="19"/>
      <c r="G62" s="5">
        <v>35.0</v>
      </c>
      <c r="H62" s="21">
        <f t="shared" si="8"/>
        <v>291.6666667</v>
      </c>
      <c r="I62" s="21">
        <f t="shared" ref="I62:O62" si="77">Q$13*$C62</f>
        <v>437.5</v>
      </c>
      <c r="J62" s="21">
        <f t="shared" si="77"/>
        <v>583.3333333</v>
      </c>
      <c r="K62" s="21">
        <f t="shared" si="77"/>
        <v>729.1666667</v>
      </c>
      <c r="L62" s="21">
        <f t="shared" si="77"/>
        <v>875</v>
      </c>
      <c r="M62" s="21">
        <f t="shared" si="77"/>
        <v>1020.833333</v>
      </c>
      <c r="N62" s="21">
        <f t="shared" si="77"/>
        <v>1166.666667</v>
      </c>
      <c r="O62" s="21">
        <f t="shared" si="77"/>
        <v>1312.5</v>
      </c>
      <c r="P62" s="21">
        <f t="shared" ref="P62:W62" si="78">P$19*$D62</f>
        <v>72.13888889</v>
      </c>
      <c r="Q62" s="21">
        <f t="shared" si="78"/>
        <v>70.4375</v>
      </c>
      <c r="R62" s="21">
        <f t="shared" si="78"/>
        <v>67.71527778</v>
      </c>
      <c r="S62" s="21">
        <f t="shared" si="78"/>
        <v>64.65277778</v>
      </c>
      <c r="T62" s="21">
        <f t="shared" si="78"/>
        <v>60.22916667</v>
      </c>
      <c r="U62" s="21">
        <f t="shared" si="78"/>
        <v>54.44444444</v>
      </c>
      <c r="V62" s="21">
        <f t="shared" si="78"/>
        <v>46.61805556</v>
      </c>
      <c r="W62" s="21">
        <f t="shared" si="78"/>
        <v>38.11111111</v>
      </c>
      <c r="X62" s="21"/>
      <c r="Y62" s="30">
        <f t="shared" ref="Y62:AF62" si="79">(H62*P62)/(3960*P22)</f>
        <v>8.85543319</v>
      </c>
      <c r="Z62" s="30">
        <f t="shared" si="79"/>
        <v>10.80822329</v>
      </c>
      <c r="AA62" s="30">
        <f t="shared" si="79"/>
        <v>12.46861702</v>
      </c>
      <c r="AB62" s="30">
        <f t="shared" si="79"/>
        <v>14.17227347</v>
      </c>
      <c r="AC62" s="30">
        <f t="shared" si="79"/>
        <v>15.4746655</v>
      </c>
      <c r="AD62" s="30">
        <f t="shared" si="79"/>
        <v>16.31979789</v>
      </c>
      <c r="AE62" s="30">
        <f t="shared" si="79"/>
        <v>16.54732003</v>
      </c>
      <c r="AF62" s="30">
        <f t="shared" si="79"/>
        <v>17.06962644</v>
      </c>
      <c r="AH62" s="31" t="str">
        <f t="shared" ref="AH62:AO62" si="80">(((Y62*0.746)/#REF!)/60)*(1000/H62)</f>
        <v>#REF!</v>
      </c>
      <c r="AI62" s="31" t="str">
        <f t="shared" si="80"/>
        <v>#REF!</v>
      </c>
      <c r="AJ62" s="31" t="str">
        <f t="shared" si="80"/>
        <v>#REF!</v>
      </c>
      <c r="AK62" s="31" t="str">
        <f t="shared" si="80"/>
        <v>#REF!</v>
      </c>
      <c r="AL62" s="31" t="str">
        <f t="shared" si="80"/>
        <v>#REF!</v>
      </c>
      <c r="AM62" s="31" t="str">
        <f t="shared" si="80"/>
        <v>#REF!</v>
      </c>
      <c r="AN62" s="31" t="str">
        <f t="shared" si="80"/>
        <v>#REF!</v>
      </c>
      <c r="AO62" s="31" t="str">
        <f t="shared" si="80"/>
        <v>#REF!</v>
      </c>
      <c r="AP62" s="21"/>
      <c r="AQ62" s="32" t="str">
        <f t="shared" ref="AQ62:AX62" si="81">AH62*#REF!</f>
        <v>#REF!</v>
      </c>
      <c r="AR62" s="32" t="str">
        <f t="shared" si="81"/>
        <v>#REF!</v>
      </c>
      <c r="AS62" s="32" t="str">
        <f t="shared" si="81"/>
        <v>#REF!</v>
      </c>
      <c r="AT62" s="32" t="str">
        <f t="shared" si="81"/>
        <v>#REF!</v>
      </c>
      <c r="AU62" s="32" t="str">
        <f t="shared" si="81"/>
        <v>#REF!</v>
      </c>
      <c r="AV62" s="32" t="str">
        <f t="shared" si="81"/>
        <v>#REF!</v>
      </c>
      <c r="AW62" s="32" t="str">
        <f t="shared" si="81"/>
        <v>#REF!</v>
      </c>
      <c r="AX62" s="32" t="str">
        <f t="shared" si="81"/>
        <v>#REF!</v>
      </c>
    </row>
    <row r="63" customHeight="1">
      <c r="A63" s="10">
        <v>34.0</v>
      </c>
      <c r="B63" s="21">
        <f t="shared" si="4"/>
        <v>2040</v>
      </c>
      <c r="C63" s="19">
        <f t="shared" si="5"/>
        <v>0.5666666667</v>
      </c>
      <c r="D63" s="19">
        <f t="shared" si="6"/>
        <v>0.3211111111</v>
      </c>
      <c r="E63" s="19">
        <f t="shared" si="7"/>
        <v>0.181962963</v>
      </c>
      <c r="F63" s="19"/>
      <c r="G63" s="5">
        <v>34.0</v>
      </c>
      <c r="H63" s="21">
        <f t="shared" si="8"/>
        <v>283.3333333</v>
      </c>
      <c r="I63" s="21">
        <f t="shared" ref="I63:O63" si="82">Q$13*$C63</f>
        <v>425</v>
      </c>
      <c r="J63" s="21">
        <f t="shared" si="82"/>
        <v>566.6666667</v>
      </c>
      <c r="K63" s="21">
        <f t="shared" si="82"/>
        <v>708.3333333</v>
      </c>
      <c r="L63" s="21">
        <f t="shared" si="82"/>
        <v>850</v>
      </c>
      <c r="M63" s="21">
        <f t="shared" si="82"/>
        <v>991.6666667</v>
      </c>
      <c r="N63" s="21">
        <f t="shared" si="82"/>
        <v>1133.333333</v>
      </c>
      <c r="O63" s="21">
        <f t="shared" si="82"/>
        <v>1275</v>
      </c>
      <c r="P63" s="21">
        <f t="shared" ref="P63:W63" si="83">P$19*$D63</f>
        <v>68.07555556</v>
      </c>
      <c r="Q63" s="21">
        <f t="shared" si="83"/>
        <v>66.47</v>
      </c>
      <c r="R63" s="21">
        <f t="shared" si="83"/>
        <v>63.90111111</v>
      </c>
      <c r="S63" s="21">
        <f t="shared" si="83"/>
        <v>61.01111111</v>
      </c>
      <c r="T63" s="21">
        <f t="shared" si="83"/>
        <v>56.83666667</v>
      </c>
      <c r="U63" s="21">
        <f t="shared" si="83"/>
        <v>51.37777778</v>
      </c>
      <c r="V63" s="21">
        <f t="shared" si="83"/>
        <v>43.99222222</v>
      </c>
      <c r="W63" s="21">
        <f t="shared" si="83"/>
        <v>35.96444444</v>
      </c>
      <c r="X63" s="21"/>
      <c r="Y63" s="17"/>
      <c r="Z63" s="21"/>
      <c r="AA63" s="21"/>
      <c r="AB63" s="21"/>
      <c r="AC63" s="21"/>
      <c r="AD63" s="21"/>
      <c r="AE63" s="21"/>
      <c r="AF63" s="21"/>
      <c r="AH63" s="24"/>
      <c r="AI63" s="24"/>
      <c r="AJ63" s="24"/>
      <c r="AK63" s="24"/>
      <c r="AL63" s="24"/>
      <c r="AM63" s="24"/>
      <c r="AN63" s="24"/>
      <c r="AO63" s="24"/>
      <c r="AP63" s="21"/>
      <c r="AQ63" s="32"/>
      <c r="AR63" s="32"/>
      <c r="AS63" s="32"/>
      <c r="AT63" s="32"/>
      <c r="AU63" s="32"/>
      <c r="AV63" s="32"/>
      <c r="AW63" s="32"/>
      <c r="AX63" s="32"/>
    </row>
    <row r="64" customHeight="1">
      <c r="A64" s="10">
        <v>33.0</v>
      </c>
      <c r="B64" s="21">
        <f t="shared" si="4"/>
        <v>1980</v>
      </c>
      <c r="C64" s="19">
        <f t="shared" si="5"/>
        <v>0.55</v>
      </c>
      <c r="D64" s="19">
        <f t="shared" si="6"/>
        <v>0.3025</v>
      </c>
      <c r="E64" s="19">
        <f t="shared" si="7"/>
        <v>0.166375</v>
      </c>
      <c r="F64" s="19"/>
      <c r="G64" s="5">
        <v>33.0</v>
      </c>
      <c r="H64" s="21">
        <f t="shared" si="8"/>
        <v>275</v>
      </c>
      <c r="I64" s="21">
        <f t="shared" ref="I64:O64" si="84">Q$13*$C64</f>
        <v>412.5</v>
      </c>
      <c r="J64" s="21">
        <f t="shared" si="84"/>
        <v>550</v>
      </c>
      <c r="K64" s="21">
        <f t="shared" si="84"/>
        <v>687.5</v>
      </c>
      <c r="L64" s="21">
        <f t="shared" si="84"/>
        <v>825</v>
      </c>
      <c r="M64" s="21">
        <f t="shared" si="84"/>
        <v>962.5</v>
      </c>
      <c r="N64" s="21">
        <f t="shared" si="84"/>
        <v>1100</v>
      </c>
      <c r="O64" s="21">
        <f t="shared" si="84"/>
        <v>1237.5</v>
      </c>
      <c r="P64" s="21">
        <f t="shared" ref="P64:W64" si="85">P$19*$D64</f>
        <v>64.13</v>
      </c>
      <c r="Q64" s="21">
        <f t="shared" si="85"/>
        <v>62.6175</v>
      </c>
      <c r="R64" s="21">
        <f t="shared" si="85"/>
        <v>60.1975</v>
      </c>
      <c r="S64" s="21">
        <f t="shared" si="85"/>
        <v>57.475</v>
      </c>
      <c r="T64" s="21">
        <f t="shared" si="85"/>
        <v>53.5425</v>
      </c>
      <c r="U64" s="21">
        <f t="shared" si="85"/>
        <v>48.4</v>
      </c>
      <c r="V64" s="21">
        <f t="shared" si="85"/>
        <v>41.4425</v>
      </c>
      <c r="W64" s="21">
        <f t="shared" si="85"/>
        <v>33.88</v>
      </c>
      <c r="X64" s="21"/>
      <c r="Y64" s="17"/>
      <c r="Z64" s="21"/>
      <c r="AA64" s="21"/>
      <c r="AB64" s="21"/>
      <c r="AC64" s="21"/>
      <c r="AD64" s="21"/>
      <c r="AE64" s="21"/>
      <c r="AF64" s="21"/>
      <c r="AH64" s="24"/>
      <c r="AI64" s="24"/>
      <c r="AJ64" s="24"/>
      <c r="AK64" s="24"/>
      <c r="AL64" s="24"/>
      <c r="AM64" s="24"/>
      <c r="AN64" s="24"/>
      <c r="AO64" s="24"/>
      <c r="AP64" s="21"/>
      <c r="AQ64" s="32"/>
      <c r="AR64" s="32"/>
      <c r="AS64" s="32"/>
      <c r="AT64" s="32"/>
      <c r="AU64" s="32"/>
      <c r="AV64" s="32"/>
      <c r="AW64" s="32"/>
      <c r="AX64" s="32"/>
    </row>
    <row r="65" customHeight="1">
      <c r="A65" s="10">
        <v>32.0</v>
      </c>
      <c r="B65" s="21">
        <f t="shared" si="4"/>
        <v>1920</v>
      </c>
      <c r="C65" s="19">
        <f t="shared" si="5"/>
        <v>0.5333333333</v>
      </c>
      <c r="D65" s="19">
        <f t="shared" si="6"/>
        <v>0.2844444444</v>
      </c>
      <c r="E65" s="19">
        <f t="shared" si="7"/>
        <v>0.1517037037</v>
      </c>
      <c r="F65" s="19"/>
      <c r="G65" s="5">
        <v>32.0</v>
      </c>
      <c r="H65" s="21">
        <f t="shared" si="8"/>
        <v>266.6666667</v>
      </c>
      <c r="I65" s="21">
        <f t="shared" ref="I65:O65" si="86">Q$13*$C65</f>
        <v>400</v>
      </c>
      <c r="J65" s="21">
        <f t="shared" si="86"/>
        <v>533.3333333</v>
      </c>
      <c r="K65" s="21">
        <f t="shared" si="86"/>
        <v>666.6666667</v>
      </c>
      <c r="L65" s="21">
        <f t="shared" si="86"/>
        <v>800</v>
      </c>
      <c r="M65" s="21">
        <f t="shared" si="86"/>
        <v>933.3333333</v>
      </c>
      <c r="N65" s="21">
        <f t="shared" si="86"/>
        <v>1066.666667</v>
      </c>
      <c r="O65" s="21">
        <f t="shared" si="86"/>
        <v>1200</v>
      </c>
      <c r="P65" s="21">
        <f t="shared" ref="P65:W65" si="87">P$19*$D65</f>
        <v>60.30222222</v>
      </c>
      <c r="Q65" s="21">
        <f t="shared" si="87"/>
        <v>58.88</v>
      </c>
      <c r="R65" s="21">
        <f t="shared" si="87"/>
        <v>56.60444444</v>
      </c>
      <c r="S65" s="21">
        <f t="shared" si="87"/>
        <v>54.04444444</v>
      </c>
      <c r="T65" s="21">
        <f t="shared" si="87"/>
        <v>50.34666667</v>
      </c>
      <c r="U65" s="21">
        <f t="shared" si="87"/>
        <v>45.51111111</v>
      </c>
      <c r="V65" s="21">
        <f t="shared" si="87"/>
        <v>38.96888889</v>
      </c>
      <c r="W65" s="21">
        <f t="shared" si="87"/>
        <v>31.85777778</v>
      </c>
      <c r="X65" s="21"/>
      <c r="Y65" s="17"/>
      <c r="Z65" s="21"/>
      <c r="AA65" s="21"/>
      <c r="AB65" s="21"/>
      <c r="AC65" s="21"/>
      <c r="AD65" s="21"/>
      <c r="AE65" s="21"/>
      <c r="AF65" s="21"/>
      <c r="AH65" s="24"/>
      <c r="AI65" s="24"/>
      <c r="AJ65" s="24"/>
      <c r="AK65" s="24"/>
      <c r="AL65" s="24"/>
      <c r="AM65" s="24"/>
      <c r="AN65" s="24"/>
      <c r="AO65" s="24"/>
      <c r="AP65" s="21"/>
      <c r="AQ65" s="32"/>
      <c r="AR65" s="32"/>
      <c r="AS65" s="32"/>
      <c r="AT65" s="32"/>
      <c r="AU65" s="32"/>
      <c r="AV65" s="32"/>
      <c r="AW65" s="32"/>
      <c r="AX65" s="32"/>
    </row>
    <row r="66" customHeight="1">
      <c r="A66" s="10">
        <v>31.0</v>
      </c>
      <c r="B66" s="21">
        <f t="shared" si="4"/>
        <v>1860</v>
      </c>
      <c r="C66" s="19">
        <f t="shared" si="5"/>
        <v>0.5166666667</v>
      </c>
      <c r="D66" s="19">
        <f t="shared" si="6"/>
        <v>0.2669444444</v>
      </c>
      <c r="E66" s="19">
        <f t="shared" si="7"/>
        <v>0.1379212963</v>
      </c>
      <c r="F66" s="19"/>
      <c r="G66" s="5">
        <v>31.0</v>
      </c>
      <c r="H66" s="21">
        <f t="shared" si="8"/>
        <v>258.3333333</v>
      </c>
      <c r="I66" s="21">
        <f t="shared" ref="I66:O66" si="88">Q$13*$C66</f>
        <v>387.5</v>
      </c>
      <c r="J66" s="21">
        <f t="shared" si="88"/>
        <v>516.6666667</v>
      </c>
      <c r="K66" s="21">
        <f t="shared" si="88"/>
        <v>645.8333333</v>
      </c>
      <c r="L66" s="21">
        <f t="shared" si="88"/>
        <v>775</v>
      </c>
      <c r="M66" s="21">
        <f t="shared" si="88"/>
        <v>904.1666667</v>
      </c>
      <c r="N66" s="21">
        <f t="shared" si="88"/>
        <v>1033.333333</v>
      </c>
      <c r="O66" s="21">
        <f t="shared" si="88"/>
        <v>1162.5</v>
      </c>
      <c r="P66" s="21">
        <f t="shared" ref="P66:W66" si="89">P$19*$D66</f>
        <v>56.59222222</v>
      </c>
      <c r="Q66" s="21">
        <f t="shared" si="89"/>
        <v>55.2575</v>
      </c>
      <c r="R66" s="21">
        <f t="shared" si="89"/>
        <v>53.12194444</v>
      </c>
      <c r="S66" s="21">
        <f t="shared" si="89"/>
        <v>50.71944444</v>
      </c>
      <c r="T66" s="21">
        <f t="shared" si="89"/>
        <v>47.24916667</v>
      </c>
      <c r="U66" s="21">
        <f t="shared" si="89"/>
        <v>42.71111111</v>
      </c>
      <c r="V66" s="21">
        <f t="shared" si="89"/>
        <v>36.57138889</v>
      </c>
      <c r="W66" s="21">
        <f t="shared" si="89"/>
        <v>29.89777778</v>
      </c>
      <c r="X66" s="21"/>
      <c r="Y66" s="17"/>
      <c r="Z66" s="21"/>
      <c r="AA66" s="21"/>
      <c r="AB66" s="21"/>
      <c r="AC66" s="21"/>
      <c r="AD66" s="21"/>
      <c r="AE66" s="21"/>
      <c r="AF66" s="21"/>
      <c r="AH66" s="24"/>
      <c r="AI66" s="24"/>
      <c r="AJ66" s="24"/>
      <c r="AK66" s="24"/>
      <c r="AL66" s="24"/>
      <c r="AM66" s="24"/>
      <c r="AN66" s="24"/>
      <c r="AO66" s="24"/>
      <c r="AP66" s="21"/>
      <c r="AQ66" s="32"/>
      <c r="AR66" s="32"/>
      <c r="AS66" s="32"/>
      <c r="AT66" s="32"/>
      <c r="AU66" s="32"/>
      <c r="AV66" s="32"/>
      <c r="AW66" s="32"/>
      <c r="AX66" s="32"/>
    </row>
    <row r="67" customHeight="1">
      <c r="A67" s="10">
        <v>30.0</v>
      </c>
      <c r="B67" s="21">
        <f t="shared" si="4"/>
        <v>1800</v>
      </c>
      <c r="C67" s="19">
        <f t="shared" si="5"/>
        <v>0.5</v>
      </c>
      <c r="D67" s="19">
        <f t="shared" si="6"/>
        <v>0.25</v>
      </c>
      <c r="E67" s="19">
        <f t="shared" si="7"/>
        <v>0.125</v>
      </c>
      <c r="F67" s="19"/>
      <c r="G67" s="5">
        <v>30.0</v>
      </c>
      <c r="H67" s="21">
        <f t="shared" si="8"/>
        <v>250</v>
      </c>
      <c r="I67" s="21">
        <f t="shared" ref="I67:O67" si="90">Q$13*$C67</f>
        <v>375</v>
      </c>
      <c r="J67" s="21">
        <f t="shared" si="90"/>
        <v>500</v>
      </c>
      <c r="K67" s="21">
        <f t="shared" si="90"/>
        <v>625</v>
      </c>
      <c r="L67" s="21">
        <f t="shared" si="90"/>
        <v>750</v>
      </c>
      <c r="M67" s="21">
        <f t="shared" si="90"/>
        <v>875</v>
      </c>
      <c r="N67" s="21">
        <f t="shared" si="90"/>
        <v>1000</v>
      </c>
      <c r="O67" s="21">
        <f t="shared" si="90"/>
        <v>1125</v>
      </c>
      <c r="P67" s="21">
        <f t="shared" ref="P67:W67" si="91">P$19*$D67</f>
        <v>53</v>
      </c>
      <c r="Q67" s="21">
        <f t="shared" si="91"/>
        <v>51.75</v>
      </c>
      <c r="R67" s="21">
        <f t="shared" si="91"/>
        <v>49.75</v>
      </c>
      <c r="S67" s="21">
        <f t="shared" si="91"/>
        <v>47.5</v>
      </c>
      <c r="T67" s="21">
        <f t="shared" si="91"/>
        <v>44.25</v>
      </c>
      <c r="U67" s="21">
        <f t="shared" si="91"/>
        <v>40</v>
      </c>
      <c r="V67" s="21">
        <f t="shared" si="91"/>
        <v>34.25</v>
      </c>
      <c r="W67" s="21">
        <f t="shared" si="91"/>
        <v>28</v>
      </c>
      <c r="X67" s="21"/>
      <c r="Y67" s="30">
        <f t="shared" ref="Y67:AF67" si="92">(H67*P67)/(3960*P22)</f>
        <v>5.576599327</v>
      </c>
      <c r="Z67" s="30">
        <f t="shared" si="92"/>
        <v>6.806344697</v>
      </c>
      <c r="AA67" s="30">
        <f t="shared" si="92"/>
        <v>7.851957071</v>
      </c>
      <c r="AB67" s="30">
        <f t="shared" si="92"/>
        <v>8.924813612</v>
      </c>
      <c r="AC67" s="30">
        <f t="shared" si="92"/>
        <v>9.744978858</v>
      </c>
      <c r="AD67" s="30">
        <f t="shared" si="92"/>
        <v>10.27719051</v>
      </c>
      <c r="AE67" s="30">
        <f t="shared" si="92"/>
        <v>10.42046976</v>
      </c>
      <c r="AF67" s="30">
        <f t="shared" si="92"/>
        <v>10.74938575</v>
      </c>
      <c r="AH67" s="31" t="str">
        <f t="shared" ref="AH67:AO67" si="93">(((Y67*0.746)/#REF!)/60)*(1000/H67)</f>
        <v>#REF!</v>
      </c>
      <c r="AI67" s="31" t="str">
        <f t="shared" si="93"/>
        <v>#REF!</v>
      </c>
      <c r="AJ67" s="31" t="str">
        <f t="shared" si="93"/>
        <v>#REF!</v>
      </c>
      <c r="AK67" s="31" t="str">
        <f t="shared" si="93"/>
        <v>#REF!</v>
      </c>
      <c r="AL67" s="31" t="str">
        <f t="shared" si="93"/>
        <v>#REF!</v>
      </c>
      <c r="AM67" s="31" t="str">
        <f t="shared" si="93"/>
        <v>#REF!</v>
      </c>
      <c r="AN67" s="31" t="str">
        <f t="shared" si="93"/>
        <v>#REF!</v>
      </c>
      <c r="AO67" s="31" t="str">
        <f t="shared" si="93"/>
        <v>#REF!</v>
      </c>
      <c r="AP67" s="21"/>
      <c r="AQ67" s="32" t="str">
        <f t="shared" ref="AQ67:AX67" si="94">AH67*#REF!</f>
        <v>#REF!</v>
      </c>
      <c r="AR67" s="32" t="str">
        <f t="shared" si="94"/>
        <v>#REF!</v>
      </c>
      <c r="AS67" s="32" t="str">
        <f t="shared" si="94"/>
        <v>#REF!</v>
      </c>
      <c r="AT67" s="32" t="str">
        <f t="shared" si="94"/>
        <v>#REF!</v>
      </c>
      <c r="AU67" s="32" t="str">
        <f t="shared" si="94"/>
        <v>#REF!</v>
      </c>
      <c r="AV67" s="32" t="str">
        <f t="shared" si="94"/>
        <v>#REF!</v>
      </c>
      <c r="AW67" s="32" t="str">
        <f t="shared" si="94"/>
        <v>#REF!</v>
      </c>
      <c r="AX67" s="32" t="str">
        <f t="shared" si="94"/>
        <v>#REF!</v>
      </c>
    </row>
    <row r="68" customHeight="1">
      <c r="G68" s="5"/>
      <c r="K68" s="21"/>
      <c r="L68" s="21"/>
      <c r="X68" s="21"/>
      <c r="Y68" s="5"/>
    </row>
    <row r="69" customHeight="1">
      <c r="G69" s="5"/>
      <c r="I69" s="10">
        <v>100.0</v>
      </c>
      <c r="J69" s="10">
        <v>77.0</v>
      </c>
      <c r="K69" s="21">
        <v>58.0</v>
      </c>
      <c r="L69" s="21"/>
      <c r="X69" s="21"/>
      <c r="Y69" s="5"/>
    </row>
    <row r="70" customHeight="1">
      <c r="G70" s="5"/>
      <c r="K70" s="21"/>
      <c r="L70" s="21"/>
      <c r="U70" s="10" t="s">
        <v>58</v>
      </c>
      <c r="X70" s="21"/>
      <c r="Y70" s="17">
        <f t="shared" ref="Y70:AF70" si="95">P13</f>
        <v>500</v>
      </c>
      <c r="Z70" s="17">
        <f t="shared" si="95"/>
        <v>750</v>
      </c>
      <c r="AA70" s="17">
        <f t="shared" si="95"/>
        <v>1000</v>
      </c>
      <c r="AB70" s="17">
        <f t="shared" si="95"/>
        <v>1250</v>
      </c>
      <c r="AC70" s="17">
        <f t="shared" si="95"/>
        <v>1500</v>
      </c>
      <c r="AD70" s="17">
        <f t="shared" si="95"/>
        <v>1750</v>
      </c>
      <c r="AE70" s="17">
        <f t="shared" si="95"/>
        <v>2000</v>
      </c>
      <c r="AF70" s="17">
        <f t="shared" si="95"/>
        <v>2250</v>
      </c>
    </row>
    <row r="71" customHeight="1">
      <c r="G71" s="5"/>
      <c r="K71" s="21"/>
      <c r="L71" s="21"/>
      <c r="P71" s="21"/>
      <c r="Q71" s="21"/>
      <c r="R71" s="21"/>
      <c r="S71" s="21"/>
      <c r="T71" s="21"/>
      <c r="U71" s="21" t="s">
        <v>59</v>
      </c>
      <c r="V71" s="21"/>
      <c r="W71" s="21"/>
      <c r="X71" s="21"/>
      <c r="Y71" s="5">
        <f t="shared" ref="Y71:AF71" si="96">P28</f>
        <v>200</v>
      </c>
      <c r="Z71" s="5">
        <f t="shared" si="96"/>
        <v>200</v>
      </c>
      <c r="AA71" s="5">
        <f t="shared" si="96"/>
        <v>200</v>
      </c>
      <c r="AB71" s="5">
        <f t="shared" si="96"/>
        <v>200</v>
      </c>
      <c r="AC71" s="5">
        <f t="shared" si="96"/>
        <v>200</v>
      </c>
      <c r="AD71" s="5">
        <f t="shared" si="96"/>
        <v>200</v>
      </c>
      <c r="AE71" s="5">
        <f t="shared" si="96"/>
        <v>200</v>
      </c>
      <c r="AF71" s="5">
        <f t="shared" si="96"/>
        <v>200</v>
      </c>
    </row>
    <row r="72" customHeight="1">
      <c r="G72" s="5"/>
      <c r="H72" s="13" t="s">
        <v>60</v>
      </c>
      <c r="I72" s="33">
        <f t="shared" ref="I72:P72" si="97">P22*1</f>
        <v>0.6</v>
      </c>
      <c r="J72" s="33">
        <f t="shared" si="97"/>
        <v>0.72</v>
      </c>
      <c r="K72" s="33">
        <f t="shared" si="97"/>
        <v>0.8</v>
      </c>
      <c r="L72" s="33">
        <f t="shared" si="97"/>
        <v>0.84</v>
      </c>
      <c r="M72" s="33">
        <f t="shared" si="97"/>
        <v>0.86</v>
      </c>
      <c r="N72" s="33">
        <f t="shared" si="97"/>
        <v>0.86</v>
      </c>
      <c r="O72" s="33">
        <f t="shared" si="97"/>
        <v>0.83</v>
      </c>
      <c r="P72" s="33">
        <f t="shared" si="97"/>
        <v>0.74</v>
      </c>
      <c r="Q72" s="34"/>
      <c r="R72" s="21"/>
      <c r="S72" s="21"/>
      <c r="T72" s="21"/>
      <c r="U72" s="21" t="s">
        <v>61</v>
      </c>
      <c r="V72" s="21"/>
      <c r="W72" s="21"/>
      <c r="X72" s="21"/>
      <c r="Y72" s="35">
        <f t="shared" ref="Y72:AF72" si="98">(Y70*Y71)/(3960*P22)</f>
        <v>42.08754209</v>
      </c>
      <c r="Z72" s="35">
        <f t="shared" si="98"/>
        <v>52.60942761</v>
      </c>
      <c r="AA72" s="35">
        <f t="shared" si="98"/>
        <v>63.13131313</v>
      </c>
      <c r="AB72" s="35">
        <f t="shared" si="98"/>
        <v>75.15632516</v>
      </c>
      <c r="AC72" s="35">
        <f t="shared" si="98"/>
        <v>88.09020437</v>
      </c>
      <c r="AD72" s="35">
        <f t="shared" si="98"/>
        <v>102.7719051</v>
      </c>
      <c r="AE72" s="35">
        <f t="shared" si="98"/>
        <v>121.6989169</v>
      </c>
      <c r="AF72" s="35">
        <f t="shared" si="98"/>
        <v>153.5626536</v>
      </c>
    </row>
    <row r="73" ht="12.75" customHeight="1">
      <c r="G73" s="5"/>
      <c r="K73" s="21"/>
      <c r="L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ht="12.75" customHeight="1">
      <c r="G74" s="5"/>
      <c r="K74" s="21"/>
      <c r="L74" s="21"/>
      <c r="P74" s="21"/>
      <c r="Q74" s="21"/>
      <c r="R74" s="21"/>
      <c r="S74" s="21"/>
      <c r="T74" s="21"/>
      <c r="U74" s="21"/>
      <c r="V74" s="21"/>
      <c r="W74" s="21"/>
      <c r="X74" s="21"/>
      <c r="Y74" s="5"/>
      <c r="Z74" s="5"/>
      <c r="AA74" s="5"/>
      <c r="AB74" s="5"/>
      <c r="AC74" s="5"/>
      <c r="AD74" s="5"/>
      <c r="AE74" s="5"/>
      <c r="AF74" s="5"/>
    </row>
    <row r="75" ht="12.75" customHeight="1">
      <c r="G75" s="5"/>
      <c r="K75" s="21"/>
      <c r="L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ht="12.75" customHeight="1">
      <c r="G76" s="5"/>
      <c r="K76" s="21"/>
      <c r="L76" s="21"/>
      <c r="P76" s="21"/>
      <c r="Q76" s="21"/>
      <c r="R76" s="21"/>
      <c r="S76" s="21"/>
      <c r="T76" s="21"/>
      <c r="U76" s="21"/>
      <c r="V76" s="21"/>
      <c r="W76" s="21"/>
      <c r="X76" s="21"/>
      <c r="Y76" s="5"/>
    </row>
    <row r="77" ht="12.75" customHeight="1">
      <c r="G77" s="5"/>
      <c r="K77" s="21"/>
      <c r="L77" s="21"/>
      <c r="P77" s="21"/>
      <c r="Q77" s="21"/>
      <c r="R77" s="21"/>
      <c r="S77" s="21"/>
      <c r="T77" s="21"/>
      <c r="U77" s="21"/>
      <c r="V77" s="21"/>
      <c r="W77" s="21"/>
      <c r="X77" s="21"/>
    </row>
    <row r="78" ht="12.75" customHeight="1">
      <c r="G78" s="5"/>
      <c r="K78" s="21"/>
      <c r="L78" s="21"/>
      <c r="P78" s="21"/>
      <c r="Q78" s="21"/>
      <c r="R78" s="21"/>
      <c r="S78" s="21"/>
      <c r="T78" s="21"/>
      <c r="U78" s="21"/>
      <c r="V78" s="21"/>
      <c r="W78" s="21"/>
      <c r="X78" s="21"/>
    </row>
    <row r="79" ht="12.75" customHeight="1">
      <c r="G79" s="5"/>
      <c r="K79" s="21"/>
      <c r="L79" s="21"/>
      <c r="P79" s="21"/>
      <c r="Q79" s="21"/>
      <c r="R79" s="21"/>
      <c r="S79" s="21"/>
      <c r="T79" s="21"/>
      <c r="U79" s="21"/>
      <c r="V79" s="21"/>
      <c r="W79" s="21"/>
      <c r="X79" s="21"/>
    </row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hyperlinks>
    <hyperlink r:id="rId1" ref="L5"/>
    <hyperlink r:id="rId2" ref="P5"/>
    <hyperlink r:id="rId3" ref="H31"/>
  </hyperlinks>
  <printOptions/>
  <pageMargins bottom="1.0" footer="0.0" header="0.0" left="0.75" right="0.75" top="1.0"/>
  <pageSetup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2002-06-11T22:04:06Z</dcterms:created>
  <dc:creator>JEvans</dc:creator>
</cp:coreProperties>
</file>